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8"/>
  <workbookPr/>
  <mc:AlternateContent xmlns:mc="http://schemas.openxmlformats.org/markup-compatibility/2006">
    <mc:Choice Requires="x15">
      <x15ac:absPath xmlns:x15ac="http://schemas.microsoft.com/office/spreadsheetml/2010/11/ac" url="/Users/dynamite/Desktop/Rec 4 &amp; LRPA Folder /"/>
    </mc:Choice>
  </mc:AlternateContent>
  <xr:revisionPtr revIDLastSave="0" documentId="13_ncr:1_{1D2785CA-07BB-8B40-A8ED-AB8A013F638E}" xr6:coauthVersionLast="46" xr6:coauthVersionMax="46" xr10:uidLastSave="{00000000-0000-0000-0000-000000000000}"/>
  <bookViews>
    <workbookView xWindow="0" yWindow="500" windowWidth="33600" windowHeight="19160" xr2:uid="{00000000-000D-0000-FFFF-FFFF00000000}"/>
  </bookViews>
  <sheets>
    <sheet name="2021 Budget" sheetId="3" r:id="rId1"/>
    <sheet name="Programs Budget" sheetId="7" r:id="rId2"/>
  </sheets>
  <calcPr calcId="191029"/>
</workbook>
</file>

<file path=xl/calcChain.xml><?xml version="1.0" encoding="utf-8"?>
<calcChain xmlns="http://schemas.openxmlformats.org/spreadsheetml/2006/main">
  <c r="L51" i="7" l="1"/>
  <c r="L46" i="7"/>
  <c r="L47" i="7"/>
  <c r="L48" i="7"/>
  <c r="L49" i="7"/>
  <c r="L34" i="7"/>
  <c r="L28" i="7"/>
  <c r="L23" i="7"/>
  <c r="L24" i="7"/>
  <c r="L25" i="7"/>
  <c r="L11" i="7"/>
  <c r="L12" i="7"/>
  <c r="L13" i="7"/>
  <c r="L16" i="7"/>
  <c r="L19" i="7"/>
  <c r="L7" i="7"/>
  <c r="K39" i="7"/>
  <c r="L39" i="7" s="1"/>
  <c r="K40" i="7"/>
  <c r="L40" i="7" s="1"/>
  <c r="K41" i="7"/>
  <c r="L41" i="7" s="1"/>
  <c r="K42" i="7"/>
  <c r="L42" i="7" s="1"/>
  <c r="K43" i="7"/>
  <c r="L43" i="7" s="1"/>
  <c r="K44" i="7"/>
  <c r="L44" i="7" s="1"/>
  <c r="K45" i="7"/>
  <c r="L45" i="7" s="1"/>
  <c r="K46" i="7"/>
  <c r="K47" i="7"/>
  <c r="K48" i="7"/>
  <c r="K49" i="7"/>
  <c r="K50" i="7"/>
  <c r="K38" i="7"/>
  <c r="L38" i="7" s="1"/>
  <c r="K29" i="7"/>
  <c r="L29" i="7" s="1"/>
  <c r="K30" i="7"/>
  <c r="L30" i="7" s="1"/>
  <c r="K31" i="7"/>
  <c r="L31" i="7" s="1"/>
  <c r="K32" i="7"/>
  <c r="L32" i="7" s="1"/>
  <c r="K33" i="7"/>
  <c r="L33" i="7" s="1"/>
  <c r="K34" i="7"/>
  <c r="K28" i="7"/>
  <c r="K23" i="7"/>
  <c r="K24" i="7"/>
  <c r="K25" i="7"/>
  <c r="K22" i="7"/>
  <c r="L22" i="7" s="1"/>
  <c r="K7" i="7"/>
  <c r="K8" i="7"/>
  <c r="L8" i="7" s="1"/>
  <c r="K9" i="7"/>
  <c r="L9" i="7" s="1"/>
  <c r="K10" i="7"/>
  <c r="L10" i="7" s="1"/>
  <c r="K11" i="7"/>
  <c r="K12" i="7"/>
  <c r="K13" i="7"/>
  <c r="K14" i="7"/>
  <c r="L14" i="7" s="1"/>
  <c r="K15" i="7"/>
  <c r="K16" i="7"/>
  <c r="K17" i="7"/>
  <c r="K18" i="7"/>
  <c r="K19" i="7"/>
  <c r="K20" i="7"/>
  <c r="L4" i="3"/>
  <c r="M4" i="3" s="1"/>
  <c r="I39" i="7"/>
  <c r="I40" i="7"/>
  <c r="I41" i="7"/>
  <c r="I42" i="7"/>
  <c r="I43" i="7"/>
  <c r="I44" i="7"/>
  <c r="I45" i="7"/>
  <c r="I46" i="7"/>
  <c r="I47" i="7"/>
  <c r="I48" i="7"/>
  <c r="I49" i="7"/>
  <c r="I38" i="7"/>
  <c r="I51" i="7" s="1"/>
  <c r="I30" i="7"/>
  <c r="I29" i="7"/>
  <c r="I31" i="7"/>
  <c r="I32" i="7"/>
  <c r="I33" i="7"/>
  <c r="I34" i="7"/>
  <c r="I28" i="7"/>
  <c r="I23" i="7"/>
  <c r="I24" i="7"/>
  <c r="I25" i="7"/>
  <c r="I22" i="7"/>
  <c r="I14" i="7"/>
  <c r="I8" i="7"/>
  <c r="I9" i="7"/>
  <c r="I10" i="7"/>
  <c r="I11" i="7"/>
  <c r="I12" i="7"/>
  <c r="I13" i="7"/>
  <c r="I16" i="7"/>
  <c r="I19" i="7"/>
  <c r="I7" i="7"/>
  <c r="I6" i="7"/>
  <c r="I3" i="7"/>
  <c r="J4" i="3"/>
  <c r="J5" i="3"/>
  <c r="H39" i="7"/>
  <c r="H40" i="7"/>
  <c r="H41" i="7"/>
  <c r="H42" i="7"/>
  <c r="H43" i="7"/>
  <c r="H44" i="7"/>
  <c r="H45" i="7"/>
  <c r="H46" i="7"/>
  <c r="H47" i="7"/>
  <c r="H48" i="7"/>
  <c r="H49" i="7"/>
  <c r="H38" i="7"/>
  <c r="H51" i="7" s="1"/>
  <c r="H29" i="7"/>
  <c r="H30" i="7"/>
  <c r="H31" i="7"/>
  <c r="H32" i="7"/>
  <c r="H33" i="7"/>
  <c r="H34" i="7"/>
  <c r="H28" i="7"/>
  <c r="H35" i="7" s="1"/>
  <c r="H13" i="7"/>
  <c r="H23" i="7"/>
  <c r="H24" i="7"/>
  <c r="H25" i="7"/>
  <c r="H22" i="7"/>
  <c r="H20" i="7"/>
  <c r="H16" i="7"/>
  <c r="H17" i="7"/>
  <c r="H18" i="7"/>
  <c r="H19" i="7"/>
  <c r="H15" i="7"/>
  <c r="H14" i="7"/>
  <c r="H10" i="7"/>
  <c r="H11" i="7"/>
  <c r="H12" i="7"/>
  <c r="H9" i="7"/>
  <c r="H8" i="7"/>
  <c r="H7" i="7"/>
  <c r="I6" i="3"/>
  <c r="I5" i="3"/>
  <c r="J10" i="3"/>
  <c r="J35" i="7"/>
  <c r="H53" i="3"/>
  <c r="I143" i="3"/>
  <c r="I142" i="3"/>
  <c r="I141" i="3"/>
  <c r="I140" i="3"/>
  <c r="I139" i="3"/>
  <c r="I138" i="3"/>
  <c r="I137" i="3"/>
  <c r="I136" i="3"/>
  <c r="I135" i="3"/>
  <c r="I131" i="3"/>
  <c r="I130" i="3"/>
  <c r="I129" i="3"/>
  <c r="I128" i="3"/>
  <c r="I127" i="3"/>
  <c r="I119" i="3"/>
  <c r="I118" i="3"/>
  <c r="I117" i="3"/>
  <c r="I116" i="3"/>
  <c r="I115" i="3"/>
  <c r="I114" i="3"/>
  <c r="I113" i="3"/>
  <c r="I112" i="3"/>
  <c r="I111" i="3"/>
  <c r="I120" i="3" s="1"/>
  <c r="I110" i="3"/>
  <c r="I106" i="3"/>
  <c r="I105" i="3"/>
  <c r="I107" i="3" s="1"/>
  <c r="I104" i="3"/>
  <c r="I100" i="3"/>
  <c r="I99" i="3"/>
  <c r="I97" i="3"/>
  <c r="I96" i="3"/>
  <c r="I95" i="3"/>
  <c r="I94" i="3"/>
  <c r="I93" i="3"/>
  <c r="I101" i="3" s="1"/>
  <c r="I89" i="3"/>
  <c r="I90" i="3" s="1"/>
  <c r="I88" i="3"/>
  <c r="I87" i="3"/>
  <c r="I86" i="3"/>
  <c r="I82" i="3"/>
  <c r="I81" i="3"/>
  <c r="I80" i="3"/>
  <c r="I79" i="3"/>
  <c r="I78" i="3"/>
  <c r="I77" i="3"/>
  <c r="I76" i="3"/>
  <c r="I75" i="3"/>
  <c r="I74" i="3"/>
  <c r="I83" i="3" s="1"/>
  <c r="I73" i="3"/>
  <c r="I68" i="3"/>
  <c r="I67" i="3"/>
  <c r="I66" i="3"/>
  <c r="I65" i="3"/>
  <c r="I64" i="3"/>
  <c r="I63" i="3"/>
  <c r="I62" i="3"/>
  <c r="I69" i="3" s="1"/>
  <c r="I58" i="3"/>
  <c r="I57" i="3"/>
  <c r="I56" i="3"/>
  <c r="I59" i="3" s="1"/>
  <c r="I52" i="3"/>
  <c r="I53" i="3" s="1"/>
  <c r="I51" i="3"/>
  <c r="I50" i="3"/>
  <c r="I49" i="3"/>
  <c r="I48" i="3"/>
  <c r="I47" i="3"/>
  <c r="I46" i="3"/>
  <c r="I45" i="3"/>
  <c r="I44" i="3"/>
  <c r="I43" i="3"/>
  <c r="I42" i="3"/>
  <c r="I39" i="3"/>
  <c r="I38" i="3"/>
  <c r="I35" i="3"/>
  <c r="I33" i="3"/>
  <c r="I28" i="3"/>
  <c r="I26" i="3"/>
  <c r="I23" i="3"/>
  <c r="I22" i="3"/>
  <c r="I21" i="3"/>
  <c r="I20" i="3"/>
  <c r="I19" i="3"/>
  <c r="I18" i="3"/>
  <c r="I16" i="3"/>
  <c r="I15" i="3"/>
  <c r="I14" i="3"/>
  <c r="I13" i="3"/>
  <c r="I12" i="3"/>
  <c r="I11" i="3"/>
  <c r="I10" i="3"/>
  <c r="I9" i="3"/>
  <c r="I8" i="3"/>
  <c r="I7" i="3"/>
  <c r="J143" i="3"/>
  <c r="J141" i="3"/>
  <c r="J140" i="3"/>
  <c r="J139" i="3"/>
  <c r="J138" i="3"/>
  <c r="J137" i="3"/>
  <c r="J135" i="3"/>
  <c r="J131" i="3"/>
  <c r="J130" i="3"/>
  <c r="J129" i="3"/>
  <c r="J128" i="3"/>
  <c r="J127" i="3"/>
  <c r="J117" i="3"/>
  <c r="J116" i="3"/>
  <c r="J115" i="3"/>
  <c r="J114" i="3"/>
  <c r="J113" i="3"/>
  <c r="J112" i="3"/>
  <c r="J111" i="3"/>
  <c r="J110" i="3"/>
  <c r="J106" i="3"/>
  <c r="J105" i="3"/>
  <c r="J104" i="3"/>
  <c r="J100" i="3"/>
  <c r="J97" i="3"/>
  <c r="J96" i="3"/>
  <c r="J95" i="3"/>
  <c r="J94" i="3"/>
  <c r="J93" i="3"/>
  <c r="J89" i="3"/>
  <c r="J88" i="3"/>
  <c r="J87" i="3"/>
  <c r="J86" i="3"/>
  <c r="J82" i="3"/>
  <c r="J81" i="3"/>
  <c r="J80" i="3"/>
  <c r="J79" i="3"/>
  <c r="J78" i="3"/>
  <c r="J77" i="3"/>
  <c r="J76" i="3"/>
  <c r="J75" i="3"/>
  <c r="J74" i="3"/>
  <c r="J73" i="3"/>
  <c r="J68" i="3"/>
  <c r="J67" i="3"/>
  <c r="J66" i="3"/>
  <c r="J65" i="3"/>
  <c r="J64" i="3"/>
  <c r="J63" i="3"/>
  <c r="J62" i="3"/>
  <c r="J58" i="3"/>
  <c r="J57" i="3"/>
  <c r="J56" i="3"/>
  <c r="J52" i="3"/>
  <c r="J51" i="3"/>
  <c r="J50" i="3"/>
  <c r="J49" i="3"/>
  <c r="J48" i="3"/>
  <c r="J47" i="3"/>
  <c r="J46" i="3"/>
  <c r="J45" i="3"/>
  <c r="J43" i="3"/>
  <c r="J42" i="3"/>
  <c r="J39" i="3"/>
  <c r="J38" i="3"/>
  <c r="J35" i="3"/>
  <c r="J33" i="3"/>
  <c r="J28" i="3"/>
  <c r="J26" i="3"/>
  <c r="M42" i="3"/>
  <c r="M39" i="3"/>
  <c r="L143" i="3"/>
  <c r="M143" i="3" s="1"/>
  <c r="L142" i="3"/>
  <c r="L141" i="3"/>
  <c r="M141" i="3" s="1"/>
  <c r="L140" i="3"/>
  <c r="M140" i="3" s="1"/>
  <c r="L139" i="3"/>
  <c r="M139" i="3" s="1"/>
  <c r="L138" i="3"/>
  <c r="M138" i="3" s="1"/>
  <c r="L137" i="3"/>
  <c r="M137" i="3" s="1"/>
  <c r="L136" i="3"/>
  <c r="L135" i="3"/>
  <c r="M135" i="3" s="1"/>
  <c r="L131" i="3"/>
  <c r="M131" i="3" s="1"/>
  <c r="L130" i="3"/>
  <c r="M130" i="3" s="1"/>
  <c r="L129" i="3"/>
  <c r="M129" i="3" s="1"/>
  <c r="L128" i="3"/>
  <c r="M128" i="3" s="1"/>
  <c r="L127" i="3"/>
  <c r="M127" i="3" s="1"/>
  <c r="L119" i="3"/>
  <c r="L118" i="3"/>
  <c r="L117" i="3"/>
  <c r="M117" i="3" s="1"/>
  <c r="L116" i="3"/>
  <c r="M116" i="3" s="1"/>
  <c r="L115" i="3"/>
  <c r="M115" i="3" s="1"/>
  <c r="L114" i="3"/>
  <c r="M114" i="3" s="1"/>
  <c r="L113" i="3"/>
  <c r="M113" i="3" s="1"/>
  <c r="L112" i="3"/>
  <c r="M112" i="3" s="1"/>
  <c r="L111" i="3"/>
  <c r="M111" i="3" s="1"/>
  <c r="L110" i="3"/>
  <c r="M110" i="3" s="1"/>
  <c r="L106" i="3"/>
  <c r="M106" i="3" s="1"/>
  <c r="L105" i="3"/>
  <c r="M105" i="3" s="1"/>
  <c r="L104" i="3"/>
  <c r="M104" i="3" s="1"/>
  <c r="L100" i="3"/>
  <c r="M100" i="3" s="1"/>
  <c r="L99" i="3"/>
  <c r="L97" i="3"/>
  <c r="M97" i="3" s="1"/>
  <c r="L96" i="3"/>
  <c r="M96" i="3" s="1"/>
  <c r="L95" i="3"/>
  <c r="M95" i="3" s="1"/>
  <c r="L94" i="3"/>
  <c r="M94" i="3" s="1"/>
  <c r="L93" i="3"/>
  <c r="M93" i="3" s="1"/>
  <c r="L89" i="3"/>
  <c r="M89" i="3" s="1"/>
  <c r="L88" i="3"/>
  <c r="M88" i="3" s="1"/>
  <c r="L87" i="3"/>
  <c r="M87" i="3" s="1"/>
  <c r="L86" i="3"/>
  <c r="M86" i="3" s="1"/>
  <c r="L82" i="3"/>
  <c r="M82" i="3" s="1"/>
  <c r="L81" i="3"/>
  <c r="M81" i="3" s="1"/>
  <c r="L80" i="3"/>
  <c r="M80" i="3" s="1"/>
  <c r="L79" i="3"/>
  <c r="M79" i="3" s="1"/>
  <c r="L78" i="3"/>
  <c r="M78" i="3" s="1"/>
  <c r="L77" i="3"/>
  <c r="M77" i="3" s="1"/>
  <c r="L76" i="3"/>
  <c r="M76" i="3" s="1"/>
  <c r="L75" i="3"/>
  <c r="M75" i="3" s="1"/>
  <c r="L74" i="3"/>
  <c r="M74" i="3" s="1"/>
  <c r="L73" i="3"/>
  <c r="M73" i="3" s="1"/>
  <c r="L68" i="3"/>
  <c r="M68" i="3" s="1"/>
  <c r="L67" i="3"/>
  <c r="M67" i="3" s="1"/>
  <c r="L66" i="3"/>
  <c r="M66" i="3" s="1"/>
  <c r="L65" i="3"/>
  <c r="M65" i="3" s="1"/>
  <c r="L64" i="3"/>
  <c r="M64" i="3" s="1"/>
  <c r="L63" i="3"/>
  <c r="M63" i="3" s="1"/>
  <c r="L62" i="3"/>
  <c r="M62" i="3" s="1"/>
  <c r="L58" i="3"/>
  <c r="M58" i="3" s="1"/>
  <c r="L57" i="3"/>
  <c r="M57" i="3" s="1"/>
  <c r="L56" i="3"/>
  <c r="M56" i="3" s="1"/>
  <c r="L52" i="3"/>
  <c r="M52" i="3" s="1"/>
  <c r="L51" i="3"/>
  <c r="M51" i="3" s="1"/>
  <c r="L50" i="3"/>
  <c r="M50" i="3" s="1"/>
  <c r="L49" i="3"/>
  <c r="M49" i="3" s="1"/>
  <c r="L48" i="3"/>
  <c r="M48" i="3" s="1"/>
  <c r="L47" i="3"/>
  <c r="M47" i="3" s="1"/>
  <c r="L46" i="3"/>
  <c r="M46" i="3" s="1"/>
  <c r="L45" i="3"/>
  <c r="M45" i="3" s="1"/>
  <c r="L44" i="3"/>
  <c r="L43" i="3"/>
  <c r="M43" i="3" s="1"/>
  <c r="L42" i="3"/>
  <c r="L39" i="3"/>
  <c r="L38" i="3"/>
  <c r="M38" i="3" s="1"/>
  <c r="L35" i="3"/>
  <c r="M35" i="3" s="1"/>
  <c r="L33" i="3"/>
  <c r="M33" i="3" s="1"/>
  <c r="L28" i="3"/>
  <c r="M28" i="3" s="1"/>
  <c r="L26" i="3"/>
  <c r="M26" i="3" s="1"/>
  <c r="L23" i="3"/>
  <c r="M23" i="3" s="1"/>
  <c r="L22" i="3"/>
  <c r="M22" i="3" s="1"/>
  <c r="L21" i="3"/>
  <c r="M21" i="3" s="1"/>
  <c r="L20" i="3"/>
  <c r="M20" i="3" s="1"/>
  <c r="L19" i="3"/>
  <c r="M19" i="3" s="1"/>
  <c r="L18" i="3"/>
  <c r="M18" i="3" s="1"/>
  <c r="L16" i="3"/>
  <c r="L15" i="3"/>
  <c r="M15" i="3" s="1"/>
  <c r="L14" i="3"/>
  <c r="L13" i="3"/>
  <c r="L12" i="3"/>
  <c r="L11" i="3"/>
  <c r="L9" i="3"/>
  <c r="M9" i="3" s="1"/>
  <c r="L8" i="3"/>
  <c r="M8" i="3" s="1"/>
  <c r="L7" i="3"/>
  <c r="M7" i="3" s="1"/>
  <c r="L6" i="3"/>
  <c r="M6" i="3" s="1"/>
  <c r="L5" i="3"/>
  <c r="M5" i="3" s="1"/>
  <c r="J23" i="3"/>
  <c r="J22" i="3"/>
  <c r="J21" i="3"/>
  <c r="J20" i="3"/>
  <c r="J19" i="3"/>
  <c r="J18" i="3"/>
  <c r="J16" i="3"/>
  <c r="J15" i="3"/>
  <c r="J14" i="3"/>
  <c r="J9" i="3"/>
  <c r="J8" i="3"/>
  <c r="J7" i="3"/>
  <c r="J6" i="3"/>
  <c r="M16" i="3"/>
  <c r="M14" i="3"/>
  <c r="K10" i="3"/>
  <c r="L10" i="3" s="1"/>
  <c r="M10" i="3" s="1"/>
  <c r="K107" i="3"/>
  <c r="K151" i="3"/>
  <c r="H59" i="3"/>
  <c r="G144" i="3"/>
  <c r="K90" i="3"/>
  <c r="H90" i="3"/>
  <c r="G90" i="3"/>
  <c r="K83" i="3"/>
  <c r="H83" i="3"/>
  <c r="G83" i="3"/>
  <c r="J83" i="3" s="1"/>
  <c r="G6" i="7"/>
  <c r="G21" i="7" s="1"/>
  <c r="F6" i="7"/>
  <c r="J90" i="3" l="1"/>
  <c r="I132" i="3"/>
  <c r="I144" i="3"/>
  <c r="L144" i="3"/>
  <c r="L132" i="3"/>
  <c r="L120" i="3"/>
  <c r="L107" i="3"/>
  <c r="L83" i="3"/>
  <c r="M83" i="3" s="1"/>
  <c r="K24" i="3"/>
  <c r="L90" i="3"/>
  <c r="M90" i="3" s="1"/>
  <c r="L69" i="3"/>
  <c r="L26" i="7"/>
  <c r="L35" i="7"/>
  <c r="L21" i="7"/>
  <c r="K35" i="7"/>
  <c r="K51" i="7"/>
  <c r="K26" i="7"/>
  <c r="J51" i="7"/>
  <c r="G51" i="7" l="1"/>
  <c r="H124" i="3" s="1"/>
  <c r="F51" i="7"/>
  <c r="G124" i="3" s="1"/>
  <c r="E51" i="7"/>
  <c r="F124" i="3" s="1"/>
  <c r="K144" i="3"/>
  <c r="H144" i="3"/>
  <c r="J144" i="3" s="1"/>
  <c r="F144" i="3"/>
  <c r="E144" i="3"/>
  <c r="K132" i="3"/>
  <c r="H132" i="3"/>
  <c r="M132" i="3" s="1"/>
  <c r="G132" i="3"/>
  <c r="J132" i="3" s="1"/>
  <c r="F132" i="3"/>
  <c r="E132" i="3"/>
  <c r="D51" i="7"/>
  <c r="E124" i="3" s="1"/>
  <c r="G35" i="7"/>
  <c r="H122" i="3" s="1"/>
  <c r="F35" i="7"/>
  <c r="G122" i="3" s="1"/>
  <c r="E35" i="7"/>
  <c r="F122" i="3" s="1"/>
  <c r="D35" i="7"/>
  <c r="E122" i="3" s="1"/>
  <c r="K120" i="3"/>
  <c r="H120" i="3"/>
  <c r="M120" i="3" s="1"/>
  <c r="G120" i="3"/>
  <c r="F120" i="3"/>
  <c r="E120" i="3"/>
  <c r="H107" i="3"/>
  <c r="M107" i="3" s="1"/>
  <c r="G107" i="3"/>
  <c r="J107" i="3" s="1"/>
  <c r="F107" i="3"/>
  <c r="E107" i="3"/>
  <c r="K101" i="3"/>
  <c r="H101" i="3"/>
  <c r="G101" i="3"/>
  <c r="F101" i="3"/>
  <c r="E101" i="3"/>
  <c r="F90" i="3"/>
  <c r="E90" i="3"/>
  <c r="E83" i="3"/>
  <c r="F83" i="3"/>
  <c r="K69" i="3"/>
  <c r="H69" i="3"/>
  <c r="M69" i="3" s="1"/>
  <c r="G69" i="3"/>
  <c r="J69" i="3" s="1"/>
  <c r="F69" i="3"/>
  <c r="E69" i="3"/>
  <c r="K53" i="3"/>
  <c r="L53" i="3" s="1"/>
  <c r="M53" i="3" s="1"/>
  <c r="G53" i="3"/>
  <c r="J53" i="3" s="1"/>
  <c r="F53" i="3"/>
  <c r="E53" i="3"/>
  <c r="J26" i="7"/>
  <c r="F26" i="7"/>
  <c r="G36" i="3" s="1"/>
  <c r="E26" i="7"/>
  <c r="F36" i="3" s="1"/>
  <c r="D26" i="7"/>
  <c r="E36" i="3" s="1"/>
  <c r="K29" i="3"/>
  <c r="H29" i="3"/>
  <c r="G29" i="3"/>
  <c r="F29" i="3"/>
  <c r="E29" i="3"/>
  <c r="G26" i="7"/>
  <c r="E6" i="7"/>
  <c r="E21" i="7" s="1"/>
  <c r="J6" i="7"/>
  <c r="F21" i="7"/>
  <c r="D6" i="7"/>
  <c r="D21" i="7" s="1"/>
  <c r="G59" i="3"/>
  <c r="J59" i="3" s="1"/>
  <c r="F59" i="3"/>
  <c r="E59" i="3"/>
  <c r="K59" i="3"/>
  <c r="L59" i="3" s="1"/>
  <c r="M59" i="3" s="1"/>
  <c r="K4" i="7"/>
  <c r="L4" i="7" s="1"/>
  <c r="I4" i="7"/>
  <c r="I21" i="7" s="1"/>
  <c r="H4" i="7"/>
  <c r="K3" i="7"/>
  <c r="L3" i="7" s="1"/>
  <c r="H3" i="7"/>
  <c r="M144" i="3" l="1"/>
  <c r="J101" i="3"/>
  <c r="J120" i="3"/>
  <c r="J21" i="7"/>
  <c r="K6" i="7"/>
  <c r="J29" i="3"/>
  <c r="I29" i="3"/>
  <c r="L29" i="3"/>
  <c r="M29" i="3" s="1"/>
  <c r="L101" i="3"/>
  <c r="M101" i="3" s="1"/>
  <c r="D52" i="7"/>
  <c r="E52" i="7"/>
  <c r="J52" i="7"/>
  <c r="G17" i="3"/>
  <c r="F52" i="7"/>
  <c r="H36" i="3"/>
  <c r="I36" i="3" s="1"/>
  <c r="G52" i="7"/>
  <c r="E146" i="3"/>
  <c r="K146" i="3"/>
  <c r="K147" i="3" s="1"/>
  <c r="K152" i="3" s="1"/>
  <c r="F146" i="3"/>
  <c r="G146" i="3"/>
  <c r="H6" i="7"/>
  <c r="H21" i="7" s="1"/>
  <c r="H17" i="3"/>
  <c r="F17" i="3"/>
  <c r="F24" i="3" s="1"/>
  <c r="E17" i="3"/>
  <c r="E24" i="3" s="1"/>
  <c r="I17" i="3" l="1"/>
  <c r="L6" i="7"/>
  <c r="K21" i="7"/>
  <c r="J36" i="3"/>
  <c r="H146" i="3"/>
  <c r="L36" i="3"/>
  <c r="M36" i="3" s="1"/>
  <c r="G24" i="3"/>
  <c r="G147" i="3" s="1"/>
  <c r="G152" i="3" s="1"/>
  <c r="J17" i="3"/>
  <c r="J24" i="3" s="1"/>
  <c r="H24" i="3"/>
  <c r="L17" i="3"/>
  <c r="M17" i="3" s="1"/>
  <c r="E147" i="3"/>
  <c r="E152" i="3" s="1"/>
  <c r="F147" i="3"/>
  <c r="F152" i="3" s="1"/>
  <c r="H147" i="3" l="1"/>
  <c r="H152" i="3" s="1"/>
  <c r="L148" i="3"/>
  <c r="I4" i="3" l="1"/>
  <c r="I24" i="3" s="1"/>
  <c r="L24" i="3" l="1"/>
  <c r="M24" i="3" s="1"/>
  <c r="L146" i="3" l="1"/>
  <c r="M146" i="3" s="1"/>
  <c r="L147" i="3" l="1"/>
  <c r="J147" i="3" l="1"/>
  <c r="I147" i="3"/>
  <c r="L151" i="3"/>
  <c r="I146" i="3" l="1"/>
  <c r="J146" i="3"/>
</calcChain>
</file>

<file path=xl/sharedStrings.xml><?xml version="1.0" encoding="utf-8"?>
<sst xmlns="http://schemas.openxmlformats.org/spreadsheetml/2006/main" count="245" uniqueCount="233">
  <si>
    <t>2020 Annualized</t>
  </si>
  <si>
    <t>2020 Budget</t>
  </si>
  <si>
    <t>$ Over Budget</t>
  </si>
  <si>
    <t>% of Budget</t>
  </si>
  <si>
    <t>2021 Proposed Budget</t>
  </si>
  <si>
    <t>Difference 2020-2021</t>
  </si>
  <si>
    <t>COMMENTS</t>
  </si>
  <si>
    <t>Income</t>
  </si>
  <si>
    <t>Total Income</t>
  </si>
  <si>
    <t>Total Expense</t>
  </si>
  <si>
    <t>Net Ordinary Income</t>
  </si>
  <si>
    <t>Total Other Expense</t>
  </si>
  <si>
    <t>Net Income</t>
  </si>
  <si>
    <t>Ad Valorem Tax Revenue (Millage)</t>
  </si>
  <si>
    <t xml:space="preserve">Park Rental </t>
  </si>
  <si>
    <t xml:space="preserve">Community Center Rental </t>
  </si>
  <si>
    <t xml:space="preserve">Folgers </t>
  </si>
  <si>
    <t xml:space="preserve">Grants &amp; Donations </t>
  </si>
  <si>
    <t xml:space="preserve">Activity Income </t>
  </si>
  <si>
    <t xml:space="preserve">Office Expenses </t>
  </si>
  <si>
    <t>Total Office Expenses</t>
  </si>
  <si>
    <t>Utilites Expenses</t>
  </si>
  <si>
    <t xml:space="preserve">Community Center Operations </t>
  </si>
  <si>
    <t>Continuing Education</t>
  </si>
  <si>
    <t>Concession Expenses</t>
  </si>
  <si>
    <t>Activity Expenses</t>
  </si>
  <si>
    <t xml:space="preserve">Special Event Expenses </t>
  </si>
  <si>
    <t>Concession Income</t>
  </si>
  <si>
    <t xml:space="preserve">State Revenue Sharing </t>
  </si>
  <si>
    <t xml:space="preserve">Swim Lessons Registration </t>
  </si>
  <si>
    <t xml:space="preserve">Dance Team Registration </t>
  </si>
  <si>
    <t>Sponsorship</t>
  </si>
  <si>
    <t>Donations</t>
  </si>
  <si>
    <t>Sock Hop Income</t>
  </si>
  <si>
    <t xml:space="preserve">Volleyball Registration </t>
  </si>
  <si>
    <t xml:space="preserve">Basketball Registration </t>
  </si>
  <si>
    <t xml:space="preserve">Baseball Registration </t>
  </si>
  <si>
    <t xml:space="preserve">Cheerleading Registration </t>
  </si>
  <si>
    <t>Concession Cash Drawer Start Up</t>
  </si>
  <si>
    <t xml:space="preserve">Staff Uniforms </t>
  </si>
  <si>
    <t xml:space="preserve">Dance Team Uniforms </t>
  </si>
  <si>
    <t>Cheerleading Uniforms</t>
  </si>
  <si>
    <t xml:space="preserve">Basketball Uniforms </t>
  </si>
  <si>
    <t>Baseball Uniforms</t>
  </si>
  <si>
    <t>Total Uniforms</t>
  </si>
  <si>
    <t xml:space="preserve">Executive Director </t>
  </si>
  <si>
    <t>Athletic Director</t>
  </si>
  <si>
    <t xml:space="preserve">Administrative Assistant </t>
  </si>
  <si>
    <t>Maintenance Director</t>
  </si>
  <si>
    <t xml:space="preserve">Part-Time Maintenance </t>
  </si>
  <si>
    <t>Part-Time Night Assistant</t>
  </si>
  <si>
    <t xml:space="preserve">Event Detail Event Cleanup </t>
  </si>
  <si>
    <t>Payroll Taxes</t>
  </si>
  <si>
    <t>Mileage Reimbursement</t>
  </si>
  <si>
    <t>Parking Fees</t>
  </si>
  <si>
    <t xml:space="preserve">Electricity - John Davis Gym </t>
  </si>
  <si>
    <t>Total Utility Expenses</t>
  </si>
  <si>
    <t>Insurance &amp; Workman's Compensation</t>
  </si>
  <si>
    <t xml:space="preserve">Employee Health Insurance </t>
  </si>
  <si>
    <t>General Liability &amp; Property</t>
  </si>
  <si>
    <t>Vehicle (Ford F-150 Truck)</t>
  </si>
  <si>
    <t>Workman's Compensation</t>
  </si>
  <si>
    <t>Administrative Assistant Bond</t>
  </si>
  <si>
    <t>Summer Sports Camp Program (Dance Camp)</t>
  </si>
  <si>
    <t>Repairs and Maintenance</t>
  </si>
  <si>
    <t>Equipment</t>
  </si>
  <si>
    <t>Janitorial Supplies</t>
  </si>
  <si>
    <t>Improvements</t>
  </si>
  <si>
    <t>Garbage/Dumpster Pick Up</t>
  </si>
  <si>
    <t xml:space="preserve">Signage Upgrade </t>
  </si>
  <si>
    <t xml:space="preserve">Board Retreat &amp; Meetings </t>
  </si>
  <si>
    <t>Total Community Center Operations Expenses</t>
  </si>
  <si>
    <t>Keller Field "Field of Dreams" (Baseball Fields)</t>
  </si>
  <si>
    <t>Improvements/Upgrades</t>
  </si>
  <si>
    <t>Repairs &amp; Maintenance</t>
  </si>
  <si>
    <t>Total Keller Field "Field of Dreams" (Baseball Fields) Expenses</t>
  </si>
  <si>
    <t>Cheerleading Fundraisers</t>
  </si>
  <si>
    <t>Accounting Services (LaPorte)</t>
  </si>
  <si>
    <t>Legislative Auditor Annual Audit</t>
  </si>
  <si>
    <t>Legal Services</t>
  </si>
  <si>
    <t xml:space="preserve">Architectural Services </t>
  </si>
  <si>
    <t>Membership Services (NRPA, LRPA)</t>
  </si>
  <si>
    <t>Total Professional Expenses</t>
  </si>
  <si>
    <t>Professional Expenses</t>
  </si>
  <si>
    <t>Conference &amp; Seminars</t>
  </si>
  <si>
    <t>Total Continuing Education Expenses</t>
  </si>
  <si>
    <t xml:space="preserve">Printing &amp; Postage </t>
  </si>
  <si>
    <t>Rec Desk Website Subscription</t>
  </si>
  <si>
    <t xml:space="preserve">Equipment </t>
  </si>
  <si>
    <t xml:space="preserve">Office Telephone &amp; Internet </t>
  </si>
  <si>
    <t xml:space="preserve">Telephone - Director's Cell Phone </t>
  </si>
  <si>
    <t>Office Supplies</t>
  </si>
  <si>
    <t xml:space="preserve">Computer Backup Service </t>
  </si>
  <si>
    <t>Cost of Goods Sold</t>
  </si>
  <si>
    <t xml:space="preserve">Clover System Rental </t>
  </si>
  <si>
    <t>Concession Repairs &amp; Maintenance</t>
  </si>
  <si>
    <t>Credit Card Percentage Charge</t>
  </si>
  <si>
    <t>Total Concession Expenses</t>
  </si>
  <si>
    <t>Basketball</t>
  </si>
  <si>
    <t>Baseball</t>
  </si>
  <si>
    <t>Basketball &amp; Baseball Officials Fees</t>
  </si>
  <si>
    <t>Sports Programs/Seminars</t>
  </si>
  <si>
    <t xml:space="preserve">Swimming Lessons </t>
  </si>
  <si>
    <t xml:space="preserve">Registration Refund </t>
  </si>
  <si>
    <t>Awards</t>
  </si>
  <si>
    <t>Dance Team Expenses</t>
  </si>
  <si>
    <t>Cheerleading Expenses</t>
  </si>
  <si>
    <t>Sports Banquet</t>
  </si>
  <si>
    <t>Total Activity Expenses</t>
  </si>
  <si>
    <t>Title for Truck (Ford F-150)</t>
  </si>
  <si>
    <t>Brake Tag (Ford F-150)</t>
  </si>
  <si>
    <t>Back to School Bash</t>
  </si>
  <si>
    <t>Halloween Spooktackular</t>
  </si>
  <si>
    <t>Lacombe Christmas Celebration</t>
  </si>
  <si>
    <t>Easter Extravaganza</t>
  </si>
  <si>
    <t>Community Family Night Events</t>
  </si>
  <si>
    <t xml:space="preserve">Lacombe Rec Fest </t>
  </si>
  <si>
    <t xml:space="preserve">Advertising for Special Events </t>
  </si>
  <si>
    <t>Special Event Expenses</t>
  </si>
  <si>
    <t>Electricity - Keller Field lights</t>
  </si>
  <si>
    <t>Electricity - John Davis Park lights</t>
  </si>
  <si>
    <t>Netchex Payroll Service Fees</t>
  </si>
  <si>
    <t>Lacombe Recreation Expenses</t>
  </si>
  <si>
    <t>Assessor's Office Parish Tax on Equipment</t>
  </si>
  <si>
    <t>Copier Rental (LEAF)</t>
  </si>
  <si>
    <t>Website Hosting (Google)</t>
  </si>
  <si>
    <t>Computer Software &amp; Updates (Microsoft &amp; Zoom Acct)</t>
  </si>
  <si>
    <t>Advertising Expenses</t>
  </si>
  <si>
    <t xml:space="preserve">Parish Taxes &amp; Fees </t>
  </si>
  <si>
    <t>Activity Expenses Fees (Blue Sumbrero Registration Fees)</t>
  </si>
  <si>
    <t>petty cash</t>
  </si>
  <si>
    <t>2019  Annualized</t>
  </si>
  <si>
    <t>2019 Budget</t>
  </si>
  <si>
    <t>Activity Income</t>
  </si>
  <si>
    <t xml:space="preserve">Programs Income Total </t>
  </si>
  <si>
    <t>2020 budget</t>
  </si>
  <si>
    <t>2021 budget</t>
  </si>
  <si>
    <t>Gate Recipts Basketball</t>
  </si>
  <si>
    <t>Gate Receipts Baseball</t>
  </si>
  <si>
    <t>Activity Uniforms</t>
  </si>
  <si>
    <t>Bank Fees</t>
  </si>
  <si>
    <t>Total Bank Charges</t>
  </si>
  <si>
    <t>Petty Cash Out</t>
  </si>
  <si>
    <t>Travel Team Sponsorship Reimbursement</t>
  </si>
  <si>
    <t>Administration</t>
  </si>
  <si>
    <t>Community Family Day</t>
  </si>
  <si>
    <t>Community Center Rental Refund</t>
  </si>
  <si>
    <t>Event Detail Cleanup</t>
  </si>
  <si>
    <t xml:space="preserve">Fire Alarm Monitoring </t>
  </si>
  <si>
    <t>Park Materials</t>
  </si>
  <si>
    <t>Moved under concessions (Petty Cash Out)</t>
  </si>
  <si>
    <t>Total Concession Expense</t>
  </si>
  <si>
    <t xml:space="preserve">Pepsi </t>
  </si>
  <si>
    <t>Back to School Sponsor</t>
  </si>
  <si>
    <t>Spooktacular</t>
  </si>
  <si>
    <t>Banner Sponsor</t>
  </si>
  <si>
    <t>Christmas in the Oaks Sponsor</t>
  </si>
  <si>
    <t>Miscellaneous Refunds</t>
  </si>
  <si>
    <t>Community Family Event</t>
  </si>
  <si>
    <t>Keller Field Rental</t>
  </si>
  <si>
    <t>Previous Year Rollover</t>
  </si>
  <si>
    <t xml:space="preserve">Other Income </t>
  </si>
  <si>
    <t>Disability &amp; Life Insurance</t>
  </si>
  <si>
    <t>Board &amp; Officers Insurance</t>
  </si>
  <si>
    <t>Community Center Operations - Other</t>
  </si>
  <si>
    <t>what is this for?  Line item increased but no major porjects done that I am aware of at RD4</t>
  </si>
  <si>
    <t>moved to contining ed in 2020</t>
  </si>
  <si>
    <t>Breast Cancer Run/ Walk</t>
  </si>
  <si>
    <t>Christmas Parade Expenses</t>
  </si>
  <si>
    <t xml:space="preserve">Pepsi will be taken out of the budget bc it was reimbursement grant I found and researched. </t>
  </si>
  <si>
    <t>Will not happen this year</t>
  </si>
  <si>
    <t>Cancelling it</t>
  </si>
  <si>
    <t xml:space="preserve">Will no longer use or need </t>
  </si>
  <si>
    <t>Truck, Tractor, &amp; Lawn Equipment Expenses</t>
  </si>
  <si>
    <t>Purchase of Lawn Equipment, Truck, or Tractor</t>
  </si>
  <si>
    <t>Fuel for Truck, Lawn Equipment, &amp; Tractor</t>
  </si>
  <si>
    <t>Total Truck, Tractor, &amp; Lawn Equipment Expenses</t>
  </si>
  <si>
    <t>Service for Truck, Lawn Equipment, &amp; Tractor</t>
  </si>
  <si>
    <t>% DIFFERENCE</t>
  </si>
  <si>
    <t xml:space="preserve">Comments </t>
  </si>
  <si>
    <t>We no longer take money @ the gate</t>
  </si>
  <si>
    <t>Moved to programs budget</t>
  </si>
  <si>
    <t xml:space="preserve">Moved to programs budget </t>
  </si>
  <si>
    <t>Board Retreat &amp; Meetings</t>
  </si>
  <si>
    <t>Moved to Programs Budget</t>
  </si>
  <si>
    <t>$50 from travel team sponsorship</t>
  </si>
  <si>
    <t>$20 from travel team sponsorship ($500)</t>
  </si>
  <si>
    <t xml:space="preserve">$1000 from Administrative Assistant Bond </t>
  </si>
  <si>
    <t xml:space="preserve">$2000 Family Night - $500 Advertising Expense </t>
  </si>
  <si>
    <t xml:space="preserve">call netchex and renegogiate this - $200 Administrative Assistant bond </t>
  </si>
  <si>
    <t>$500 from sports programs/seminars</t>
  </si>
  <si>
    <t xml:space="preserve">$55 from travel team sponsorship (30) &amp; Bank Charges (25) </t>
  </si>
  <si>
    <t xml:space="preserve">$2000 Lacombe Rec Fest-$1000 Legal Services $500- Spooktacular </t>
  </si>
  <si>
    <t xml:space="preserve">$500 spooktacular -$100 Website Hosting - $100 Park Deposit </t>
  </si>
  <si>
    <t>I would call and negoatiate or question the increase - $2000 Easter Extravaganza</t>
  </si>
  <si>
    <t xml:space="preserve">$200 electricity john davis gym </t>
  </si>
  <si>
    <t>Lacombe Recreation Ordinary Income/Expense</t>
  </si>
  <si>
    <t xml:space="preserve">$2000 Sports Programs/seminars-$5000 Sports Banquet-$1600 Electricity John Davis-$1000 Printing &amp; Postage-$3000 Payroll Taxes </t>
  </si>
  <si>
    <t xml:space="preserve">$300 Event Detail from Community Center Operations </t>
  </si>
  <si>
    <t>Taken out and used for Louisiana Legislative Audit Budget</t>
  </si>
  <si>
    <t>Used for office internet &amp; telephone and legislative auditor budget</t>
  </si>
  <si>
    <t>Will not offer it this year</t>
  </si>
  <si>
    <t xml:space="preserve">Used for Directors cell phone, workers comp, and board &amp; officers insurance </t>
  </si>
  <si>
    <t>We no longer pay rental for the system so this $1400 can be used</t>
  </si>
  <si>
    <t>Will not offer this year</t>
  </si>
  <si>
    <t xml:space="preserve">Not offered this year by decision of the coach </t>
  </si>
  <si>
    <t xml:space="preserve">This was used to promote voting for the millage in our renewal of 10 years </t>
  </si>
  <si>
    <t>Clover System Fees</t>
  </si>
  <si>
    <t xml:space="preserve">Getting rid of it because as a staff we are not fully utilizing this benefit. </t>
  </si>
  <si>
    <t>$400 from travel team sponsorship - $100 bank charges/ 2019 was the audit which happens every 3-4 years hence the $16k allocated</t>
  </si>
  <si>
    <t>Need to meet with Calvin to anticipate how many tools he needs to purhcase this year</t>
  </si>
  <si>
    <t xml:space="preserve"> </t>
  </si>
  <si>
    <t>Event Detail (Officers for Special Events if needed)</t>
  </si>
  <si>
    <t>Moved from community center operations in 2019/2020</t>
  </si>
  <si>
    <t xml:space="preserve">Moved to Administration </t>
  </si>
  <si>
    <t>Emergency Expenses Account</t>
  </si>
  <si>
    <t xml:space="preserve">Cancelled per coach's decision </t>
  </si>
  <si>
    <t>Activity Sponsorship (To support athletic programs)</t>
  </si>
  <si>
    <t xml:space="preserve">Donations </t>
  </si>
  <si>
    <t>Sponsorships</t>
  </si>
  <si>
    <t>Total Insurance &amp; Workman's Compensation Expenses</t>
  </si>
  <si>
    <t>Grants</t>
  </si>
  <si>
    <t>Professional Fee other (LLA Annual Fee &amp; Water Permit Annual Fee)</t>
  </si>
  <si>
    <t xml:space="preserve">Numbers provided by the Assesor's office </t>
  </si>
  <si>
    <t>Total Administration Expenses</t>
  </si>
  <si>
    <t>Created to add assistance from the operating fund</t>
  </si>
  <si>
    <t>2019 Actuals</t>
  </si>
  <si>
    <t>2020 Actuals</t>
  </si>
  <si>
    <t xml:space="preserve">$ over Budget </t>
  </si>
  <si>
    <t xml:space="preserve">% Difference </t>
  </si>
  <si>
    <t>Program support from Operating Fund</t>
  </si>
  <si>
    <t>Dance Team Fundraisers</t>
  </si>
  <si>
    <t xml:space="preserve">Board Secretary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</si>
</sst>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&quot;-&quot;#,##0.00"/>
    <numFmt numFmtId="165" formatCode="#,##0.0#%;&quot;-&quot;#,##0.0#%"/>
    <numFmt numFmtId="166" formatCode="&quot; &quot;* #,##0.00&quot; &quot;;&quot; &quot;* \(#,##0.00\);&quot; &quot;* &quot;-&quot;??&quot; &quot;"/>
    <numFmt numFmtId="167" formatCode="#,##0.00&quot; &quot;;\(#,##0.00\)"/>
  </numFmts>
  <fonts count="27" x14ac:knownFonts="1">
    <font>
      <sz val="11"/>
      <color indexed="8"/>
      <name val="Calibri"/>
    </font>
    <font>
      <b/>
      <sz val="8"/>
      <color indexed="8"/>
      <name val="Arial"/>
      <family val="2"/>
    </font>
    <font>
      <b/>
      <sz val="8"/>
      <color indexed="15"/>
      <name val="Arial"/>
      <family val="2"/>
    </font>
    <font>
      <sz val="8"/>
      <color indexed="8"/>
      <name val="Arial"/>
      <family val="2"/>
    </font>
    <font>
      <sz val="8"/>
      <color indexed="18"/>
      <name val="Arial"/>
      <family val="2"/>
    </font>
    <font>
      <sz val="8"/>
      <color indexed="20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i/>
      <sz val="8"/>
      <color indexed="23"/>
      <name val="Arial"/>
      <family val="2"/>
    </font>
    <font>
      <sz val="8"/>
      <color indexed="24"/>
      <name val="Arial"/>
      <family val="2"/>
    </font>
    <font>
      <sz val="8"/>
      <color indexed="27"/>
      <name val="Arial"/>
      <family val="2"/>
    </font>
    <font>
      <sz val="8"/>
      <color indexed="28"/>
      <name val="Arial"/>
      <family val="2"/>
    </font>
    <font>
      <b/>
      <sz val="8"/>
      <color indexed="3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indexed="2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8"/>
      <name val="Arial"/>
      <family val="2"/>
    </font>
    <font>
      <i/>
      <sz val="8"/>
      <color rgb="FF000000"/>
      <name val="Arial"/>
      <family val="2"/>
    </font>
    <font>
      <i/>
      <sz val="8"/>
      <color rgb="FFFF0000"/>
      <name val="Arial"/>
      <family val="2"/>
    </font>
    <font>
      <sz val="8"/>
      <color indexed="19"/>
      <name val="Arial"/>
      <family val="2"/>
    </font>
    <font>
      <b/>
      <sz val="8"/>
      <color indexed="19"/>
      <name val="Arial"/>
      <family val="2"/>
    </font>
    <font>
      <sz val="8"/>
      <color rgb="FF000000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25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1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9"/>
      </bottom>
      <diagonal/>
    </border>
    <border>
      <left style="thin">
        <color indexed="9"/>
      </left>
      <right/>
      <top style="thin">
        <color indexed="11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ck">
        <color indexed="8"/>
      </top>
      <bottom style="thick">
        <color indexed="8"/>
      </bottom>
      <diagonal/>
    </border>
    <border>
      <left style="thin">
        <color indexed="9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medium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9"/>
      </right>
      <top style="thick">
        <color indexed="8"/>
      </top>
      <bottom style="thick">
        <color indexed="8"/>
      </bottom>
      <diagonal/>
    </border>
    <border>
      <left style="thin">
        <color indexed="9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11"/>
      </right>
      <top style="thick">
        <color indexed="8"/>
      </top>
      <bottom style="thick">
        <color indexed="8"/>
      </bottom>
      <diagonal/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ck">
        <color indexed="8"/>
      </top>
      <bottom style="thin">
        <color indexed="8"/>
      </bottom>
      <diagonal/>
    </border>
    <border>
      <left style="thin">
        <color indexed="9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9"/>
      </right>
      <top style="thick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11"/>
      </right>
      <top style="thick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6"/>
      </bottom>
      <diagonal/>
    </border>
    <border>
      <left style="thin">
        <color indexed="8"/>
      </left>
      <right style="thin">
        <color indexed="16"/>
      </right>
      <top style="thin">
        <color indexed="8"/>
      </top>
      <bottom style="thin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8"/>
      </left>
      <right style="thin">
        <color indexed="8"/>
      </right>
      <top style="thin">
        <color indexed="16"/>
      </top>
      <bottom style="thin">
        <color indexed="8"/>
      </bottom>
      <diagonal/>
    </border>
    <border>
      <left style="thin">
        <color indexed="11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8"/>
      </right>
      <top/>
      <bottom style="thin">
        <color indexed="9"/>
      </bottom>
      <diagonal/>
    </border>
    <border>
      <left style="thin">
        <color indexed="11"/>
      </left>
      <right style="thin">
        <color indexed="9"/>
      </right>
      <top style="medium">
        <color indexed="8"/>
      </top>
      <bottom style="thin">
        <color indexed="11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11"/>
      </bottom>
      <diagonal/>
    </border>
    <border>
      <left style="thin">
        <color indexed="9"/>
      </left>
      <right/>
      <top style="medium">
        <color indexed="8"/>
      </top>
      <bottom style="thin">
        <color indexed="11"/>
      </bottom>
      <diagonal/>
    </border>
    <border>
      <left/>
      <right/>
      <top style="medium">
        <color indexed="8"/>
      </top>
      <bottom style="thin">
        <color indexed="11"/>
      </bottom>
      <diagonal/>
    </border>
    <border>
      <left/>
      <right style="thin">
        <color indexed="9"/>
      </right>
      <top style="medium">
        <color indexed="8"/>
      </top>
      <bottom style="thin">
        <color indexed="11"/>
      </bottom>
      <diagonal/>
    </border>
    <border>
      <left style="thin">
        <color indexed="9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/>
      <bottom/>
      <diagonal/>
    </border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1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theme="2" tint="0.59996337778862885"/>
      </left>
      <right style="thin">
        <color theme="2" tint="0.59996337778862885"/>
      </right>
      <top style="thin">
        <color theme="2" tint="0.59996337778862885"/>
      </top>
      <bottom style="medium">
        <color indexed="64"/>
      </bottom>
      <diagonal/>
    </border>
    <border>
      <left style="thin">
        <color theme="2" tint="0.59996337778862885"/>
      </left>
      <right style="thin">
        <color theme="2" tint="0.59996337778862885"/>
      </right>
      <top style="thin">
        <color theme="2" tint="0.59996337778862885"/>
      </top>
      <bottom style="thin">
        <color theme="2" tint="0.59996337778862885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indexed="64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theme="3"/>
      </left>
      <right style="thin">
        <color indexed="64"/>
      </right>
      <top style="thin">
        <color theme="3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theme="2" tint="0.59996337778862885"/>
      </left>
      <right style="thin">
        <color theme="2" tint="0.59996337778862885"/>
      </right>
      <top style="thin">
        <color theme="2" tint="0.59996337778862885"/>
      </top>
      <bottom/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 style="medium">
        <color indexed="64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2" tint="0.59996337778862885"/>
      </right>
      <top style="thin">
        <color indexed="64"/>
      </top>
      <bottom style="thin">
        <color theme="3"/>
      </bottom>
      <diagonal/>
    </border>
    <border>
      <left style="thin">
        <color theme="3"/>
      </left>
      <right style="thin">
        <color theme="2" tint="0.59996337778862885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2" tint="0.59996337778862885"/>
      </right>
      <top style="thin">
        <color theme="3"/>
      </top>
      <bottom style="medium">
        <color indexed="64"/>
      </bottom>
      <diagonal/>
    </border>
    <border>
      <left style="thin">
        <color theme="3"/>
      </left>
      <right style="thin">
        <color theme="2" tint="0.59996337778862885"/>
      </right>
      <top style="thin">
        <color theme="3"/>
      </top>
      <bottom/>
      <diagonal/>
    </border>
    <border>
      <left style="thin">
        <color indexed="9"/>
      </left>
      <right style="thin">
        <color indexed="8"/>
      </right>
      <top style="medium">
        <color indexed="64"/>
      </top>
      <bottom style="thin">
        <color theme="3"/>
      </bottom>
      <diagonal/>
    </border>
    <border>
      <left style="thin">
        <color theme="3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2" tint="0.59996337778862885"/>
      </bottom>
      <diagonal/>
    </border>
    <border>
      <left/>
      <right style="thin">
        <color theme="3" tint="0.39997558519241921"/>
      </right>
      <top/>
      <bottom style="thin">
        <color indexed="64"/>
      </bottom>
      <diagonal/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theme="3" tint="0.39997558519241921"/>
      </bottom>
      <diagonal/>
    </border>
    <border>
      <left style="thin">
        <color theme="3" tint="0.39997558519241921"/>
      </left>
      <right/>
      <top/>
      <bottom style="thin">
        <color indexed="64"/>
      </bottom>
      <diagonal/>
    </border>
    <border>
      <left style="thin">
        <color theme="3" tint="0.39997558519241921"/>
      </left>
      <right/>
      <top style="medium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02">
    <xf numFmtId="0" fontId="0" fillId="0" borderId="0" xfId="0" applyFont="1" applyAlignment="1"/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 wrapText="1"/>
    </xf>
    <xf numFmtId="49" fontId="1" fillId="2" borderId="6" xfId="0" applyNumberFormat="1" applyFont="1" applyFill="1" applyBorder="1" applyAlignment="1">
      <alignment horizontal="center"/>
    </xf>
    <xf numFmtId="49" fontId="1" fillId="3" borderId="7" xfId="0" applyNumberFormat="1" applyFont="1" applyFill="1" applyBorder="1" applyAlignment="1">
      <alignment horizontal="center" wrapText="1"/>
    </xf>
    <xf numFmtId="49" fontId="1" fillId="4" borderId="8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 wrapText="1"/>
    </xf>
    <xf numFmtId="49" fontId="2" fillId="2" borderId="12" xfId="0" applyNumberFormat="1" applyFont="1" applyFill="1" applyBorder="1" applyAlignment="1">
      <alignment horizontal="center" wrapText="1"/>
    </xf>
    <xf numFmtId="49" fontId="2" fillId="2" borderId="13" xfId="0" applyNumberFormat="1" applyFont="1" applyFill="1" applyBorder="1" applyAlignment="1">
      <alignment horizontal="center" wrapText="1"/>
    </xf>
    <xf numFmtId="49" fontId="1" fillId="2" borderId="14" xfId="0" applyNumberFormat="1" applyFont="1" applyFill="1" applyBorder="1" applyAlignment="1"/>
    <xf numFmtId="49" fontId="1" fillId="2" borderId="1" xfId="0" applyNumberFormat="1" applyFont="1" applyFill="1" applyBorder="1" applyAlignment="1"/>
    <xf numFmtId="164" fontId="3" fillId="2" borderId="16" xfId="0" applyNumberFormat="1" applyFont="1" applyFill="1" applyBorder="1" applyAlignment="1"/>
    <xf numFmtId="164" fontId="3" fillId="4" borderId="17" xfId="0" applyNumberFormat="1" applyFont="1" applyFill="1" applyBorder="1" applyAlignment="1"/>
    <xf numFmtId="164" fontId="3" fillId="2" borderId="18" xfId="0" applyNumberFormat="1" applyFont="1" applyFill="1" applyBorder="1" applyAlignment="1"/>
    <xf numFmtId="165" fontId="3" fillId="2" borderId="16" xfId="0" applyNumberFormat="1" applyFont="1" applyFill="1" applyBorder="1" applyAlignment="1"/>
    <xf numFmtId="49" fontId="1" fillId="2" borderId="20" xfId="0" applyNumberFormat="1" applyFont="1" applyFill="1" applyBorder="1" applyAlignment="1"/>
    <xf numFmtId="166" fontId="3" fillId="2" borderId="21" xfId="0" applyNumberFormat="1" applyFont="1" applyFill="1" applyBorder="1" applyAlignment="1">
      <alignment horizontal="right"/>
    </xf>
    <xf numFmtId="164" fontId="3" fillId="2" borderId="21" xfId="0" applyNumberFormat="1" applyFont="1" applyFill="1" applyBorder="1" applyAlignment="1"/>
    <xf numFmtId="0" fontId="3" fillId="3" borderId="21" xfId="0" applyNumberFormat="1" applyFont="1" applyFill="1" applyBorder="1" applyAlignment="1"/>
    <xf numFmtId="164" fontId="3" fillId="4" borderId="21" xfId="0" applyNumberFormat="1" applyFont="1" applyFill="1" applyBorder="1" applyAlignment="1"/>
    <xf numFmtId="165" fontId="3" fillId="2" borderId="21" xfId="0" applyNumberFormat="1" applyFont="1" applyFill="1" applyBorder="1" applyAlignment="1"/>
    <xf numFmtId="0" fontId="3" fillId="2" borderId="21" xfId="0" applyNumberFormat="1" applyFont="1" applyFill="1" applyBorder="1" applyAlignment="1"/>
    <xf numFmtId="0" fontId="3" fillId="2" borderId="22" xfId="0" applyNumberFormat="1" applyFont="1" applyFill="1" applyBorder="1" applyAlignment="1"/>
    <xf numFmtId="167" fontId="3" fillId="2" borderId="21" xfId="0" applyNumberFormat="1" applyFont="1" applyFill="1" applyBorder="1" applyAlignment="1"/>
    <xf numFmtId="167" fontId="3" fillId="3" borderId="21" xfId="0" applyNumberFormat="1" applyFont="1" applyFill="1" applyBorder="1" applyAlignment="1"/>
    <xf numFmtId="10" fontId="3" fillId="2" borderId="23" xfId="0" applyNumberFormat="1" applyFont="1" applyFill="1" applyBorder="1" applyAlignment="1"/>
    <xf numFmtId="49" fontId="4" fillId="2" borderId="24" xfId="0" applyNumberFormat="1" applyFont="1" applyFill="1" applyBorder="1" applyAlignment="1"/>
    <xf numFmtId="167" fontId="3" fillId="2" borderId="25" xfId="0" applyNumberFormat="1" applyFont="1" applyFill="1" applyBorder="1" applyAlignment="1"/>
    <xf numFmtId="49" fontId="5" fillId="2" borderId="21" xfId="0" applyNumberFormat="1" applyFont="1" applyFill="1" applyBorder="1" applyAlignment="1"/>
    <xf numFmtId="167" fontId="1" fillId="2" borderId="21" xfId="0" applyNumberFormat="1" applyFont="1" applyFill="1" applyBorder="1" applyAlignment="1"/>
    <xf numFmtId="165" fontId="1" fillId="2" borderId="21" xfId="0" applyNumberFormat="1" applyFont="1" applyFill="1" applyBorder="1" applyAlignment="1"/>
    <xf numFmtId="167" fontId="7" fillId="2" borderId="21" xfId="0" applyNumberFormat="1" applyFont="1" applyFill="1" applyBorder="1" applyAlignment="1"/>
    <xf numFmtId="167" fontId="7" fillId="3" borderId="21" xfId="0" applyNumberFormat="1" applyFont="1" applyFill="1" applyBorder="1" applyAlignment="1"/>
    <xf numFmtId="49" fontId="9" fillId="2" borderId="21" xfId="0" applyNumberFormat="1" applyFont="1" applyFill="1" applyBorder="1" applyAlignment="1"/>
    <xf numFmtId="49" fontId="1" fillId="2" borderId="26" xfId="0" applyNumberFormat="1" applyFont="1" applyFill="1" applyBorder="1" applyAlignment="1"/>
    <xf numFmtId="49" fontId="1" fillId="2" borderId="27" xfId="0" applyNumberFormat="1" applyFont="1" applyFill="1" applyBorder="1" applyAlignment="1"/>
    <xf numFmtId="49" fontId="1" fillId="2" borderId="28" xfId="0" applyNumberFormat="1" applyFont="1" applyFill="1" applyBorder="1" applyAlignment="1"/>
    <xf numFmtId="167" fontId="3" fillId="2" borderId="29" xfId="0" applyNumberFormat="1" applyFont="1" applyFill="1" applyBorder="1" applyAlignment="1"/>
    <xf numFmtId="0" fontId="3" fillId="2" borderId="29" xfId="0" applyNumberFormat="1" applyFont="1" applyFill="1" applyBorder="1" applyAlignment="1"/>
    <xf numFmtId="49" fontId="1" fillId="2" borderId="30" xfId="0" applyNumberFormat="1" applyFont="1" applyFill="1" applyBorder="1" applyAlignment="1"/>
    <xf numFmtId="49" fontId="1" fillId="2" borderId="31" xfId="0" applyNumberFormat="1" applyFont="1" applyFill="1" applyBorder="1" applyAlignment="1"/>
    <xf numFmtId="49" fontId="1" fillId="2" borderId="32" xfId="0" applyNumberFormat="1" applyFont="1" applyFill="1" applyBorder="1" applyAlignment="1"/>
    <xf numFmtId="167" fontId="3" fillId="2" borderId="33" xfId="0" applyNumberFormat="1" applyFont="1" applyFill="1" applyBorder="1" applyAlignment="1">
      <alignment horizontal="right"/>
    </xf>
    <xf numFmtId="167" fontId="3" fillId="2" borderId="33" xfId="0" applyNumberFormat="1" applyFont="1" applyFill="1" applyBorder="1" applyAlignment="1"/>
    <xf numFmtId="10" fontId="3" fillId="2" borderId="33" xfId="0" applyNumberFormat="1" applyFont="1" applyFill="1" applyBorder="1" applyAlignment="1"/>
    <xf numFmtId="0" fontId="1" fillId="2" borderId="20" xfId="0" applyNumberFormat="1" applyFont="1" applyFill="1" applyBorder="1" applyAlignment="1"/>
    <xf numFmtId="49" fontId="1" fillId="2" borderId="34" xfId="0" applyNumberFormat="1" applyFont="1" applyFill="1" applyBorder="1" applyAlignment="1"/>
    <xf numFmtId="49" fontId="1" fillId="2" borderId="35" xfId="0" applyNumberFormat="1" applyFont="1" applyFill="1" applyBorder="1" applyAlignment="1"/>
    <xf numFmtId="49" fontId="1" fillId="2" borderId="36" xfId="0" applyNumberFormat="1" applyFont="1" applyFill="1" applyBorder="1" applyAlignment="1"/>
    <xf numFmtId="49" fontId="10" fillId="2" borderId="21" xfId="0" applyNumberFormat="1" applyFont="1" applyFill="1" applyBorder="1" applyAlignment="1"/>
    <xf numFmtId="49" fontId="11" fillId="2" borderId="21" xfId="0" applyNumberFormat="1" applyFont="1" applyFill="1" applyBorder="1" applyAlignment="1"/>
    <xf numFmtId="167" fontId="3" fillId="2" borderId="21" xfId="0" applyNumberFormat="1" applyFont="1" applyFill="1" applyBorder="1" applyAlignment="1">
      <alignment horizontal="right"/>
    </xf>
    <xf numFmtId="167" fontId="3" fillId="3" borderId="21" xfId="0" applyNumberFormat="1" applyFont="1" applyFill="1" applyBorder="1" applyAlignment="1">
      <alignment horizontal="right"/>
    </xf>
    <xf numFmtId="167" fontId="1" fillId="2" borderId="29" xfId="0" applyNumberFormat="1" applyFont="1" applyFill="1" applyBorder="1" applyAlignment="1"/>
    <xf numFmtId="165" fontId="1" fillId="2" borderId="29" xfId="0" applyNumberFormat="1" applyFont="1" applyFill="1" applyBorder="1" applyAlignment="1"/>
    <xf numFmtId="10" fontId="1" fillId="2" borderId="29" xfId="0" applyNumberFormat="1" applyFont="1" applyFill="1" applyBorder="1" applyAlignment="1"/>
    <xf numFmtId="167" fontId="1" fillId="2" borderId="33" xfId="0" applyNumberFormat="1" applyFont="1" applyFill="1" applyBorder="1" applyAlignment="1"/>
    <xf numFmtId="165" fontId="1" fillId="2" borderId="33" xfId="0" applyNumberFormat="1" applyFont="1" applyFill="1" applyBorder="1" applyAlignment="1"/>
    <xf numFmtId="49" fontId="12" fillId="2" borderId="33" xfId="0" applyNumberFormat="1" applyFont="1" applyFill="1" applyBorder="1" applyAlignment="1"/>
    <xf numFmtId="0" fontId="3" fillId="2" borderId="33" xfId="0" applyNumberFormat="1" applyFont="1" applyFill="1" applyBorder="1" applyAlignment="1"/>
    <xf numFmtId="167" fontId="3" fillId="2" borderId="39" xfId="0" applyNumberFormat="1" applyFont="1" applyFill="1" applyBorder="1" applyAlignment="1"/>
    <xf numFmtId="167" fontId="3" fillId="3" borderId="40" xfId="0" applyNumberFormat="1" applyFont="1" applyFill="1" applyBorder="1" applyAlignment="1"/>
    <xf numFmtId="167" fontId="3" fillId="2" borderId="41" xfId="0" applyNumberFormat="1" applyFont="1" applyFill="1" applyBorder="1" applyAlignment="1"/>
    <xf numFmtId="49" fontId="15" fillId="2" borderId="1" xfId="0" applyNumberFormat="1" applyFont="1" applyFill="1" applyBorder="1" applyAlignment="1"/>
    <xf numFmtId="167" fontId="1" fillId="2" borderId="33" xfId="0" applyNumberFormat="1" applyFont="1" applyFill="1" applyBorder="1" applyAlignment="1">
      <alignment horizontal="right"/>
    </xf>
    <xf numFmtId="49" fontId="1" fillId="2" borderId="47" xfId="0" applyNumberFormat="1" applyFont="1" applyFill="1" applyBorder="1" applyAlignment="1"/>
    <xf numFmtId="0" fontId="1" fillId="2" borderId="36" xfId="0" applyNumberFormat="1" applyFont="1" applyFill="1" applyBorder="1" applyAlignment="1"/>
    <xf numFmtId="49" fontId="1" fillId="2" borderId="44" xfId="0" applyNumberFormat="1" applyFont="1" applyFill="1" applyBorder="1" applyAlignment="1"/>
    <xf numFmtId="49" fontId="1" fillId="2" borderId="50" xfId="0" applyNumberFormat="1" applyFont="1" applyFill="1" applyBorder="1" applyAlignment="1"/>
    <xf numFmtId="49" fontId="1" fillId="2" borderId="51" xfId="0" applyNumberFormat="1" applyFont="1" applyFill="1" applyBorder="1" applyAlignment="1"/>
    <xf numFmtId="167" fontId="1" fillId="2" borderId="52" xfId="0" applyNumberFormat="1" applyFont="1" applyFill="1" applyBorder="1" applyAlignment="1">
      <alignment horizontal="right"/>
    </xf>
    <xf numFmtId="167" fontId="3" fillId="2" borderId="52" xfId="0" applyNumberFormat="1" applyFont="1" applyFill="1" applyBorder="1" applyAlignment="1">
      <alignment horizontal="right"/>
    </xf>
    <xf numFmtId="167" fontId="3" fillId="3" borderId="52" xfId="0" applyNumberFormat="1" applyFont="1" applyFill="1" applyBorder="1" applyAlignment="1">
      <alignment horizontal="right"/>
    </xf>
    <xf numFmtId="167" fontId="3" fillId="6" borderId="52" xfId="0" applyNumberFormat="1" applyFont="1" applyFill="1" applyBorder="1" applyAlignment="1">
      <alignment horizontal="right"/>
    </xf>
    <xf numFmtId="167" fontId="13" fillId="7" borderId="52" xfId="0" applyNumberFormat="1" applyFont="1" applyFill="1" applyBorder="1" applyAlignment="1">
      <alignment horizontal="right"/>
    </xf>
    <xf numFmtId="167" fontId="3" fillId="2" borderId="52" xfId="0" applyNumberFormat="1" applyFont="1" applyFill="1" applyBorder="1" applyAlignment="1"/>
    <xf numFmtId="10" fontId="3" fillId="2" borderId="52" xfId="0" applyNumberFormat="1" applyFont="1" applyFill="1" applyBorder="1" applyAlignment="1"/>
    <xf numFmtId="49" fontId="1" fillId="2" borderId="53" xfId="0" applyNumberFormat="1" applyFont="1" applyFill="1" applyBorder="1" applyAlignment="1"/>
    <xf numFmtId="49" fontId="1" fillId="2" borderId="46" xfId="0" applyNumberFormat="1" applyFont="1" applyFill="1" applyBorder="1" applyAlignment="1"/>
    <xf numFmtId="167" fontId="3" fillId="2" borderId="48" xfId="0" applyNumberFormat="1" applyFont="1" applyFill="1" applyBorder="1" applyAlignment="1"/>
    <xf numFmtId="167" fontId="3" fillId="2" borderId="55" xfId="0" applyNumberFormat="1" applyFont="1" applyFill="1" applyBorder="1" applyAlignment="1"/>
    <xf numFmtId="167" fontId="3" fillId="9" borderId="21" xfId="0" applyNumberFormat="1" applyFont="1" applyFill="1" applyBorder="1" applyAlignment="1"/>
    <xf numFmtId="167" fontId="3" fillId="3" borderId="21" xfId="0" applyNumberFormat="1" applyFont="1" applyFill="1" applyBorder="1"/>
    <xf numFmtId="167" fontId="3" fillId="8" borderId="21" xfId="0" applyNumberFormat="1" applyFont="1" applyFill="1" applyBorder="1" applyAlignment="1"/>
    <xf numFmtId="167" fontId="3" fillId="10" borderId="21" xfId="0" applyNumberFormat="1" applyFont="1" applyFill="1" applyBorder="1" applyAlignment="1"/>
    <xf numFmtId="167" fontId="1" fillId="10" borderId="33" xfId="0" applyNumberFormat="1" applyFont="1" applyFill="1" applyBorder="1" applyAlignment="1">
      <alignment horizontal="right"/>
    </xf>
    <xf numFmtId="167" fontId="1" fillId="8" borderId="33" xfId="0" applyNumberFormat="1" applyFont="1" applyFill="1" applyBorder="1" applyAlignment="1">
      <alignment horizontal="right"/>
    </xf>
    <xf numFmtId="0" fontId="17" fillId="0" borderId="0" xfId="0" applyNumberFormat="1" applyFont="1" applyAlignment="1"/>
    <xf numFmtId="0" fontId="17" fillId="0" borderId="0" xfId="0" applyFont="1" applyAlignment="1"/>
    <xf numFmtId="0" fontId="17" fillId="9" borderId="0" xfId="0" applyNumberFormat="1" applyFont="1" applyFill="1" applyAlignment="1"/>
    <xf numFmtId="0" fontId="3" fillId="0" borderId="0" xfId="0" applyNumberFormat="1" applyFont="1" applyAlignment="1"/>
    <xf numFmtId="0" fontId="3" fillId="0" borderId="58" xfId="0" applyNumberFormat="1" applyFont="1" applyBorder="1" applyAlignment="1"/>
    <xf numFmtId="0" fontId="1" fillId="0" borderId="58" xfId="0" applyNumberFormat="1" applyFont="1" applyBorder="1" applyAlignment="1"/>
    <xf numFmtId="0" fontId="3" fillId="0" borderId="0" xfId="0" applyFont="1" applyAlignment="1"/>
    <xf numFmtId="0" fontId="3" fillId="9" borderId="0" xfId="0" applyNumberFormat="1" applyFont="1" applyFill="1" applyAlignment="1"/>
    <xf numFmtId="0" fontId="7" fillId="2" borderId="36" xfId="0" applyNumberFormat="1" applyFont="1" applyFill="1" applyBorder="1" applyAlignment="1"/>
    <xf numFmtId="49" fontId="1" fillId="2" borderId="45" xfId="0" applyNumberFormat="1" applyFont="1" applyFill="1" applyBorder="1" applyAlignment="1"/>
    <xf numFmtId="167" fontId="1" fillId="8" borderId="52" xfId="0" applyNumberFormat="1" applyFont="1" applyFill="1" applyBorder="1" applyAlignment="1">
      <alignment horizontal="right"/>
    </xf>
    <xf numFmtId="167" fontId="1" fillId="10" borderId="52" xfId="0" applyNumberFormat="1" applyFont="1" applyFill="1" applyBorder="1" applyAlignment="1">
      <alignment horizontal="right"/>
    </xf>
    <xf numFmtId="167" fontId="1" fillId="2" borderId="52" xfId="0" applyNumberFormat="1" applyFont="1" applyFill="1" applyBorder="1" applyAlignment="1"/>
    <xf numFmtId="167" fontId="1" fillId="2" borderId="58" xfId="0" applyNumberFormat="1" applyFont="1" applyFill="1" applyBorder="1" applyAlignment="1"/>
    <xf numFmtId="167" fontId="1" fillId="3" borderId="58" xfId="0" applyNumberFormat="1" applyFont="1" applyFill="1" applyBorder="1" applyAlignment="1"/>
    <xf numFmtId="167" fontId="3" fillId="2" borderId="58" xfId="0" applyNumberFormat="1" applyFont="1" applyFill="1" applyBorder="1" applyAlignment="1"/>
    <xf numFmtId="49" fontId="11" fillId="2" borderId="58" xfId="0" applyNumberFormat="1" applyFont="1" applyFill="1" applyBorder="1" applyAlignment="1"/>
    <xf numFmtId="167" fontId="7" fillId="2" borderId="58" xfId="0" applyNumberFormat="1" applyFont="1" applyFill="1" applyBorder="1" applyAlignment="1"/>
    <xf numFmtId="167" fontId="7" fillId="3" borderId="58" xfId="0" applyNumberFormat="1" applyFont="1" applyFill="1" applyBorder="1" applyAlignment="1"/>
    <xf numFmtId="167" fontId="7" fillId="9" borderId="58" xfId="0" applyNumberFormat="1" applyFont="1" applyFill="1" applyBorder="1" applyAlignment="1"/>
    <xf numFmtId="167" fontId="3" fillId="9" borderId="58" xfId="0" applyNumberFormat="1" applyFont="1" applyFill="1" applyBorder="1" applyAlignment="1"/>
    <xf numFmtId="165" fontId="3" fillId="9" borderId="58" xfId="0" applyNumberFormat="1" applyFont="1" applyFill="1" applyBorder="1" applyAlignment="1"/>
    <xf numFmtId="167" fontId="1" fillId="9" borderId="58" xfId="0" applyNumberFormat="1" applyFont="1" applyFill="1" applyBorder="1" applyAlignment="1"/>
    <xf numFmtId="0" fontId="17" fillId="2" borderId="15" xfId="0" applyFont="1" applyFill="1" applyBorder="1" applyAlignment="1"/>
    <xf numFmtId="0" fontId="17" fillId="3" borderId="17" xfId="0" applyNumberFormat="1" applyFont="1" applyFill="1" applyBorder="1" applyAlignment="1"/>
    <xf numFmtId="0" fontId="17" fillId="2" borderId="18" xfId="0" applyFont="1" applyFill="1" applyBorder="1" applyAlignment="1"/>
    <xf numFmtId="0" fontId="17" fillId="2" borderId="19" xfId="0" applyFont="1" applyFill="1" applyBorder="1" applyAlignment="1"/>
    <xf numFmtId="0" fontId="17" fillId="9" borderId="0" xfId="0" applyFont="1" applyFill="1" applyAlignment="1"/>
    <xf numFmtId="0" fontId="17" fillId="3" borderId="55" xfId="0" applyNumberFormat="1" applyFont="1" applyFill="1" applyBorder="1" applyAlignment="1"/>
    <xf numFmtId="0" fontId="17" fillId="2" borderId="37" xfId="0" applyFont="1" applyFill="1" applyBorder="1" applyAlignment="1"/>
    <xf numFmtId="0" fontId="17" fillId="2" borderId="38" xfId="0" applyFont="1" applyFill="1" applyBorder="1" applyAlignment="1"/>
    <xf numFmtId="0" fontId="17" fillId="2" borderId="39" xfId="0" applyFont="1" applyFill="1" applyBorder="1" applyAlignment="1"/>
    <xf numFmtId="166" fontId="17" fillId="2" borderId="38" xfId="0" applyNumberFormat="1" applyFont="1" applyFill="1" applyBorder="1" applyAlignment="1"/>
    <xf numFmtId="0" fontId="17" fillId="2" borderId="41" xfId="0" applyFont="1" applyFill="1" applyBorder="1" applyAlignment="1"/>
    <xf numFmtId="0" fontId="17" fillId="2" borderId="42" xfId="0" applyFont="1" applyFill="1" applyBorder="1" applyAlignment="1"/>
    <xf numFmtId="49" fontId="1" fillId="2" borderId="66" xfId="0" applyNumberFormat="1" applyFont="1" applyFill="1" applyBorder="1" applyAlignment="1"/>
    <xf numFmtId="167" fontId="3" fillId="2" borderId="59" xfId="0" applyNumberFormat="1" applyFont="1" applyFill="1" applyBorder="1" applyAlignment="1"/>
    <xf numFmtId="167" fontId="1" fillId="2" borderId="57" xfId="0" applyNumberFormat="1" applyFont="1" applyFill="1" applyBorder="1" applyAlignment="1">
      <alignment horizontal="right"/>
    </xf>
    <xf numFmtId="4" fontId="3" fillId="6" borderId="55" xfId="0" applyNumberFormat="1" applyFont="1" applyFill="1" applyBorder="1" applyAlignment="1"/>
    <xf numFmtId="4" fontId="13" fillId="5" borderId="55" xfId="0" applyNumberFormat="1" applyFont="1" applyFill="1" applyBorder="1" applyAlignment="1"/>
    <xf numFmtId="0" fontId="1" fillId="2" borderId="67" xfId="0" applyNumberFormat="1" applyFont="1" applyFill="1" applyBorder="1" applyAlignment="1"/>
    <xf numFmtId="167" fontId="1" fillId="2" borderId="55" xfId="0" applyNumberFormat="1" applyFont="1" applyFill="1" applyBorder="1" applyAlignment="1"/>
    <xf numFmtId="0" fontId="1" fillId="3" borderId="55" xfId="0" applyNumberFormat="1" applyFont="1" applyFill="1" applyBorder="1" applyAlignment="1"/>
    <xf numFmtId="4" fontId="1" fillId="6" borderId="55" xfId="0" applyNumberFormat="1" applyFont="1" applyFill="1" applyBorder="1" applyAlignment="1"/>
    <xf numFmtId="4" fontId="14" fillId="5" borderId="55" xfId="0" applyNumberFormat="1" applyFont="1" applyFill="1" applyBorder="1" applyAlignment="1"/>
    <xf numFmtId="49" fontId="14" fillId="5" borderId="11" xfId="0" applyNumberFormat="1" applyFont="1" applyFill="1" applyBorder="1" applyAlignment="1">
      <alignment horizontal="center" vertical="center" wrapText="1"/>
    </xf>
    <xf numFmtId="0" fontId="13" fillId="5" borderId="21" xfId="0" applyNumberFormat="1" applyFont="1" applyFill="1" applyBorder="1" applyAlignment="1"/>
    <xf numFmtId="4" fontId="13" fillId="5" borderId="21" xfId="0" applyNumberFormat="1" applyFont="1" applyFill="1" applyBorder="1" applyAlignment="1"/>
    <xf numFmtId="4" fontId="14" fillId="5" borderId="58" xfId="0" applyNumberFormat="1" applyFont="1" applyFill="1" applyBorder="1" applyAlignment="1"/>
    <xf numFmtId="4" fontId="19" fillId="5" borderId="58" xfId="0" applyNumberFormat="1" applyFont="1" applyFill="1" applyBorder="1" applyAlignment="1"/>
    <xf numFmtId="4" fontId="14" fillId="5" borderId="21" xfId="0" applyNumberFormat="1" applyFont="1" applyFill="1" applyBorder="1" applyAlignment="1"/>
    <xf numFmtId="0" fontId="13" fillId="0" borderId="0" xfId="0" applyNumberFormat="1" applyFont="1" applyAlignment="1"/>
    <xf numFmtId="4" fontId="13" fillId="5" borderId="48" xfId="0" applyNumberFormat="1" applyFont="1" applyFill="1" applyBorder="1" applyAlignment="1"/>
    <xf numFmtId="0" fontId="13" fillId="5" borderId="40" xfId="0" applyNumberFormat="1" applyFont="1" applyFill="1" applyBorder="1" applyAlignment="1"/>
    <xf numFmtId="167" fontId="1" fillId="2" borderId="58" xfId="0" applyNumberFormat="1" applyFont="1" applyFill="1" applyBorder="1" applyAlignment="1">
      <alignment horizontal="right"/>
    </xf>
    <xf numFmtId="164" fontId="3" fillId="2" borderId="59" xfId="0" applyNumberFormat="1" applyFont="1" applyFill="1" applyBorder="1" applyAlignment="1"/>
    <xf numFmtId="167" fontId="1" fillId="2" borderId="61" xfId="0" applyNumberFormat="1" applyFont="1" applyFill="1" applyBorder="1" applyAlignment="1"/>
    <xf numFmtId="167" fontId="7" fillId="2" borderId="61" xfId="0" applyNumberFormat="1" applyFont="1" applyFill="1" applyBorder="1" applyAlignment="1"/>
    <xf numFmtId="167" fontId="7" fillId="9" borderId="61" xfId="0" applyNumberFormat="1" applyFont="1" applyFill="1" applyBorder="1" applyAlignment="1"/>
    <xf numFmtId="167" fontId="1" fillId="9" borderId="61" xfId="0" applyNumberFormat="1" applyFont="1" applyFill="1" applyBorder="1" applyAlignment="1"/>
    <xf numFmtId="0" fontId="17" fillId="2" borderId="67" xfId="0" applyNumberFormat="1" applyFont="1" applyFill="1" applyBorder="1" applyAlignment="1"/>
    <xf numFmtId="167" fontId="3" fillId="2" borderId="60" xfId="0" applyNumberFormat="1" applyFont="1" applyFill="1" applyBorder="1" applyAlignment="1"/>
    <xf numFmtId="167" fontId="3" fillId="2" borderId="67" xfId="0" applyNumberFormat="1" applyFont="1" applyFill="1" applyBorder="1" applyAlignment="1"/>
    <xf numFmtId="49" fontId="1" fillId="2" borderId="69" xfId="0" applyNumberFormat="1" applyFont="1" applyFill="1" applyBorder="1" applyAlignment="1"/>
    <xf numFmtId="49" fontId="1" fillId="2" borderId="70" xfId="0" applyNumberFormat="1" applyFont="1" applyFill="1" applyBorder="1" applyAlignment="1"/>
    <xf numFmtId="49" fontId="1" fillId="2" borderId="71" xfId="0" applyNumberFormat="1" applyFont="1" applyFill="1" applyBorder="1" applyAlignment="1"/>
    <xf numFmtId="49" fontId="1" fillId="2" borderId="75" xfId="0" applyNumberFormat="1" applyFont="1" applyFill="1" applyBorder="1" applyAlignment="1"/>
    <xf numFmtId="49" fontId="1" fillId="2" borderId="76" xfId="0" applyNumberFormat="1" applyFont="1" applyFill="1" applyBorder="1" applyAlignment="1"/>
    <xf numFmtId="49" fontId="1" fillId="2" borderId="77" xfId="0" applyNumberFormat="1" applyFont="1" applyFill="1" applyBorder="1" applyAlignment="1"/>
    <xf numFmtId="49" fontId="1" fillId="2" borderId="74" xfId="0" applyNumberFormat="1" applyFont="1" applyFill="1" applyBorder="1" applyAlignment="1"/>
    <xf numFmtId="0" fontId="17" fillId="0" borderId="77" xfId="0" applyFont="1" applyBorder="1" applyAlignment="1"/>
    <xf numFmtId="0" fontId="17" fillId="0" borderId="78" xfId="0" applyFont="1" applyBorder="1" applyAlignment="1"/>
    <xf numFmtId="0" fontId="7" fillId="2" borderId="78" xfId="0" applyNumberFormat="1" applyFont="1" applyFill="1" applyBorder="1" applyAlignment="1"/>
    <xf numFmtId="49" fontId="6" fillId="9" borderId="77" xfId="0" applyNumberFormat="1" applyFont="1" applyFill="1" applyBorder="1" applyAlignment="1"/>
    <xf numFmtId="49" fontId="1" fillId="2" borderId="78" xfId="0" applyNumberFormat="1" applyFont="1" applyFill="1" applyBorder="1" applyAlignment="1"/>
    <xf numFmtId="0" fontId="1" fillId="2" borderId="78" xfId="0" applyNumberFormat="1" applyFont="1" applyFill="1" applyBorder="1" applyAlignment="1"/>
    <xf numFmtId="49" fontId="1" fillId="2" borderId="80" xfId="0" applyNumberFormat="1" applyFont="1" applyFill="1" applyBorder="1" applyAlignment="1"/>
    <xf numFmtId="49" fontId="1" fillId="2" borderId="79" xfId="0" applyNumberFormat="1" applyFont="1" applyFill="1" applyBorder="1" applyAlignment="1"/>
    <xf numFmtId="49" fontId="1" fillId="2" borderId="81" xfId="0" applyNumberFormat="1" applyFont="1" applyFill="1" applyBorder="1" applyAlignment="1"/>
    <xf numFmtId="0" fontId="0" fillId="0" borderId="77" xfId="0" applyFont="1" applyBorder="1" applyAlignment="1"/>
    <xf numFmtId="167" fontId="3" fillId="2" borderId="56" xfId="0" applyNumberFormat="1" applyFont="1" applyFill="1" applyBorder="1" applyAlignment="1"/>
    <xf numFmtId="167" fontId="1" fillId="2" borderId="64" xfId="0" applyNumberFormat="1" applyFont="1" applyFill="1" applyBorder="1" applyAlignment="1"/>
    <xf numFmtId="0" fontId="18" fillId="0" borderId="64" xfId="0" applyNumberFormat="1" applyFont="1" applyBorder="1" applyAlignment="1"/>
    <xf numFmtId="167" fontId="1" fillId="3" borderId="60" xfId="0" applyNumberFormat="1" applyFont="1" applyFill="1" applyBorder="1" applyAlignment="1"/>
    <xf numFmtId="4" fontId="14" fillId="5" borderId="48" xfId="0" applyNumberFormat="1" applyFont="1" applyFill="1" applyBorder="1" applyAlignment="1"/>
    <xf numFmtId="167" fontId="1" fillId="8" borderId="58" xfId="0" applyNumberFormat="1" applyFont="1" applyFill="1" applyBorder="1" applyAlignment="1"/>
    <xf numFmtId="167" fontId="1" fillId="10" borderId="58" xfId="0" applyNumberFormat="1" applyFont="1" applyFill="1" applyBorder="1" applyAlignment="1"/>
    <xf numFmtId="49" fontId="7" fillId="2" borderId="78" xfId="0" applyNumberFormat="1" applyFont="1" applyFill="1" applyBorder="1" applyAlignment="1"/>
    <xf numFmtId="167" fontId="7" fillId="2" borderId="59" xfId="0" applyNumberFormat="1" applyFont="1" applyFill="1" applyBorder="1" applyAlignment="1"/>
    <xf numFmtId="4" fontId="19" fillId="5" borderId="21" xfId="0" applyNumberFormat="1" applyFont="1" applyFill="1" applyBorder="1" applyAlignment="1"/>
    <xf numFmtId="167" fontId="14" fillId="9" borderId="57" xfId="0" applyNumberFormat="1" applyFont="1" applyFill="1" applyBorder="1" applyAlignment="1">
      <alignment horizontal="right"/>
    </xf>
    <xf numFmtId="167" fontId="14" fillId="9" borderId="33" xfId="0" applyNumberFormat="1" applyFont="1" applyFill="1" applyBorder="1" applyAlignment="1">
      <alignment horizontal="right"/>
    </xf>
    <xf numFmtId="167" fontId="14" fillId="7" borderId="33" xfId="0" applyNumberFormat="1" applyFont="1" applyFill="1" applyBorder="1" applyAlignment="1">
      <alignment horizontal="right"/>
    </xf>
    <xf numFmtId="0" fontId="1" fillId="0" borderId="74" xfId="0" applyFont="1" applyBorder="1" applyAlignment="1"/>
    <xf numFmtId="167" fontId="14" fillId="11" borderId="33" xfId="0" applyNumberFormat="1" applyFont="1" applyFill="1" applyBorder="1" applyAlignment="1">
      <alignment horizontal="right"/>
    </xf>
    <xf numFmtId="167" fontId="14" fillId="8" borderId="33" xfId="0" applyNumberFormat="1" applyFont="1" applyFill="1" applyBorder="1" applyAlignment="1">
      <alignment horizontal="right"/>
    </xf>
    <xf numFmtId="167" fontId="14" fillId="10" borderId="33" xfId="0" applyNumberFormat="1" applyFont="1" applyFill="1" applyBorder="1" applyAlignment="1">
      <alignment horizontal="right"/>
    </xf>
    <xf numFmtId="0" fontId="3" fillId="0" borderId="83" xfId="0" applyFont="1" applyBorder="1" applyAlignment="1"/>
    <xf numFmtId="167" fontId="1" fillId="2" borderId="64" xfId="0" applyNumberFormat="1" applyFont="1" applyFill="1" applyBorder="1" applyAlignment="1">
      <alignment horizontal="right"/>
    </xf>
    <xf numFmtId="167" fontId="1" fillId="8" borderId="84" xfId="0" applyNumberFormat="1" applyFont="1" applyFill="1" applyBorder="1" applyAlignment="1">
      <alignment horizontal="right"/>
    </xf>
    <xf numFmtId="167" fontId="1" fillId="10" borderId="85" xfId="0" applyNumberFormat="1" applyFont="1" applyFill="1" applyBorder="1" applyAlignment="1">
      <alignment horizontal="right"/>
    </xf>
    <xf numFmtId="167" fontId="3" fillId="3" borderId="55" xfId="0" applyNumberFormat="1" applyFont="1" applyFill="1" applyBorder="1" applyAlignment="1"/>
    <xf numFmtId="165" fontId="3" fillId="2" borderId="55" xfId="0" applyNumberFormat="1" applyFont="1" applyFill="1" applyBorder="1" applyAlignment="1"/>
    <xf numFmtId="167" fontId="1" fillId="8" borderId="58" xfId="0" applyNumberFormat="1" applyFont="1" applyFill="1" applyBorder="1" applyAlignment="1">
      <alignment horizontal="right"/>
    </xf>
    <xf numFmtId="167" fontId="1" fillId="10" borderId="58" xfId="0" applyNumberFormat="1" applyFont="1" applyFill="1" applyBorder="1" applyAlignment="1">
      <alignment horizontal="right"/>
    </xf>
    <xf numFmtId="167" fontId="14" fillId="11" borderId="58" xfId="0" applyNumberFormat="1" applyFont="1" applyFill="1" applyBorder="1" applyAlignment="1">
      <alignment horizontal="right"/>
    </xf>
    <xf numFmtId="49" fontId="7" fillId="2" borderId="86" xfId="0" applyNumberFormat="1" applyFont="1" applyFill="1" applyBorder="1" applyAlignment="1"/>
    <xf numFmtId="49" fontId="7" fillId="2" borderId="20" xfId="0" applyNumberFormat="1" applyFont="1" applyFill="1" applyBorder="1" applyAlignment="1"/>
    <xf numFmtId="0" fontId="7" fillId="0" borderId="0" xfId="0" applyNumberFormat="1" applyFont="1" applyAlignment="1"/>
    <xf numFmtId="167" fontId="1" fillId="11" borderId="33" xfId="0" applyNumberFormat="1" applyFont="1" applyFill="1" applyBorder="1" applyAlignment="1">
      <alignment horizontal="right"/>
    </xf>
    <xf numFmtId="4" fontId="19" fillId="11" borderId="21" xfId="0" applyNumberFormat="1" applyFont="1" applyFill="1" applyBorder="1" applyAlignment="1"/>
    <xf numFmtId="49" fontId="7" fillId="2" borderId="36" xfId="0" applyNumberFormat="1" applyFont="1" applyFill="1" applyBorder="1" applyAlignment="1"/>
    <xf numFmtId="167" fontId="7" fillId="2" borderId="21" xfId="0" applyNumberFormat="1" applyFont="1" applyFill="1" applyBorder="1" applyAlignment="1">
      <alignment horizontal="right"/>
    </xf>
    <xf numFmtId="167" fontId="7" fillId="3" borderId="21" xfId="0" applyNumberFormat="1" applyFont="1" applyFill="1" applyBorder="1" applyAlignment="1">
      <alignment horizontal="right"/>
    </xf>
    <xf numFmtId="167" fontId="21" fillId="2" borderId="21" xfId="0" applyNumberFormat="1" applyFont="1" applyFill="1" applyBorder="1" applyAlignment="1"/>
    <xf numFmtId="4" fontId="19" fillId="6" borderId="21" xfId="0" applyNumberFormat="1" applyFont="1" applyFill="1" applyBorder="1" applyAlignment="1"/>
    <xf numFmtId="49" fontId="1" fillId="2" borderId="88" xfId="0" applyNumberFormat="1" applyFont="1" applyFill="1" applyBorder="1" applyAlignment="1"/>
    <xf numFmtId="167" fontId="1" fillId="2" borderId="89" xfId="0" applyNumberFormat="1" applyFont="1" applyFill="1" applyBorder="1" applyAlignment="1"/>
    <xf numFmtId="165" fontId="1" fillId="2" borderId="89" xfId="0" applyNumberFormat="1" applyFont="1" applyFill="1" applyBorder="1" applyAlignment="1"/>
    <xf numFmtId="167" fontId="3" fillId="2" borderId="90" xfId="0" applyNumberFormat="1" applyFont="1" applyFill="1" applyBorder="1" applyAlignment="1"/>
    <xf numFmtId="167" fontId="1" fillId="8" borderId="89" xfId="0" applyNumberFormat="1" applyFont="1" applyFill="1" applyBorder="1" applyAlignment="1"/>
    <xf numFmtId="167" fontId="1" fillId="10" borderId="89" xfId="0" applyNumberFormat="1" applyFont="1" applyFill="1" applyBorder="1" applyAlignment="1"/>
    <xf numFmtId="167" fontId="6" fillId="11" borderId="58" xfId="0" applyNumberFormat="1" applyFont="1" applyFill="1" applyBorder="1" applyAlignment="1"/>
    <xf numFmtId="167" fontId="1" fillId="11" borderId="52" xfId="0" applyNumberFormat="1" applyFont="1" applyFill="1" applyBorder="1" applyAlignment="1">
      <alignment horizontal="right"/>
    </xf>
    <xf numFmtId="167" fontId="1" fillId="8" borderId="52" xfId="0" applyNumberFormat="1" applyFont="1" applyFill="1" applyBorder="1" applyAlignment="1"/>
    <xf numFmtId="167" fontId="1" fillId="10" borderId="52" xfId="0" applyNumberFormat="1" applyFont="1" applyFill="1" applyBorder="1" applyAlignment="1"/>
    <xf numFmtId="165" fontId="1" fillId="2" borderId="52" xfId="0" applyNumberFormat="1" applyFont="1" applyFill="1" applyBorder="1" applyAlignment="1"/>
    <xf numFmtId="167" fontId="3" fillId="2" borderId="49" xfId="0" applyNumberFormat="1" applyFont="1" applyFill="1" applyBorder="1" applyAlignment="1"/>
    <xf numFmtId="4" fontId="14" fillId="11" borderId="52" xfId="0" applyNumberFormat="1" applyFont="1" applyFill="1" applyBorder="1" applyAlignment="1"/>
    <xf numFmtId="49" fontId="7" fillId="2" borderId="54" xfId="0" applyNumberFormat="1" applyFont="1" applyFill="1" applyBorder="1" applyAlignment="1"/>
    <xf numFmtId="167" fontId="7" fillId="2" borderId="48" xfId="0" applyNumberFormat="1" applyFont="1" applyFill="1" applyBorder="1" applyAlignment="1"/>
    <xf numFmtId="167" fontId="7" fillId="3" borderId="48" xfId="0" applyNumberFormat="1" applyFont="1" applyFill="1" applyBorder="1" applyAlignment="1"/>
    <xf numFmtId="4" fontId="19" fillId="5" borderId="48" xfId="0" applyNumberFormat="1" applyFont="1" applyFill="1" applyBorder="1" applyAlignment="1"/>
    <xf numFmtId="167" fontId="1" fillId="11" borderId="29" xfId="0" applyNumberFormat="1" applyFont="1" applyFill="1" applyBorder="1" applyAlignment="1"/>
    <xf numFmtId="167" fontId="1" fillId="10" borderId="29" xfId="0" applyNumberFormat="1" applyFont="1" applyFill="1" applyBorder="1" applyAlignment="1"/>
    <xf numFmtId="167" fontId="1" fillId="8" borderId="29" xfId="0" applyNumberFormat="1" applyFont="1" applyFill="1" applyBorder="1" applyAlignment="1"/>
    <xf numFmtId="167" fontId="1" fillId="11" borderId="33" xfId="0" applyNumberFormat="1" applyFont="1" applyFill="1" applyBorder="1" applyAlignment="1"/>
    <xf numFmtId="167" fontId="13" fillId="11" borderId="21" xfId="0" applyNumberFormat="1" applyFont="1" applyFill="1" applyBorder="1" applyAlignment="1"/>
    <xf numFmtId="166" fontId="14" fillId="11" borderId="29" xfId="0" applyNumberFormat="1" applyFont="1" applyFill="1" applyBorder="1" applyAlignment="1"/>
    <xf numFmtId="167" fontId="1" fillId="10" borderId="33" xfId="0" applyNumberFormat="1" applyFont="1" applyFill="1" applyBorder="1" applyAlignment="1"/>
    <xf numFmtId="167" fontId="3" fillId="10" borderId="40" xfId="0" applyNumberFormat="1" applyFont="1" applyFill="1" applyBorder="1" applyAlignment="1"/>
    <xf numFmtId="167" fontId="1" fillId="8" borderId="33" xfId="0" applyNumberFormat="1" applyFont="1" applyFill="1" applyBorder="1" applyAlignment="1"/>
    <xf numFmtId="4" fontId="3" fillId="6" borderId="21" xfId="0" applyNumberFormat="1" applyFont="1" applyFill="1" applyBorder="1"/>
    <xf numFmtId="49" fontId="1" fillId="2" borderId="94" xfId="0" applyNumberFormat="1" applyFont="1" applyFill="1" applyBorder="1" applyAlignment="1"/>
    <xf numFmtId="167" fontId="3" fillId="8" borderId="48" xfId="0" applyNumberFormat="1" applyFont="1" applyFill="1" applyBorder="1" applyAlignment="1"/>
    <xf numFmtId="167" fontId="3" fillId="10" borderId="48" xfId="0" applyNumberFormat="1" applyFont="1" applyFill="1" applyBorder="1" applyAlignment="1"/>
    <xf numFmtId="49" fontId="9" fillId="2" borderId="48" xfId="0" applyNumberFormat="1" applyFont="1" applyFill="1" applyBorder="1" applyAlignment="1"/>
    <xf numFmtId="0" fontId="3" fillId="3" borderId="48" xfId="0" applyNumberFormat="1" applyFont="1" applyFill="1" applyBorder="1" applyAlignment="1"/>
    <xf numFmtId="0" fontId="3" fillId="2" borderId="48" xfId="0" applyNumberFormat="1" applyFont="1" applyFill="1" applyBorder="1" applyAlignment="1"/>
    <xf numFmtId="167" fontId="3" fillId="2" borderId="95" xfId="0" applyNumberFormat="1" applyFont="1" applyFill="1" applyBorder="1" applyAlignment="1"/>
    <xf numFmtId="167" fontId="3" fillId="2" borderId="96" xfId="0" applyNumberFormat="1" applyFont="1" applyFill="1" applyBorder="1" applyAlignment="1"/>
    <xf numFmtId="0" fontId="3" fillId="3" borderId="96" xfId="0" applyNumberFormat="1" applyFont="1" applyFill="1" applyBorder="1" applyAlignment="1"/>
    <xf numFmtId="4" fontId="13" fillId="6" borderId="96" xfId="0" applyNumberFormat="1" applyFont="1" applyFill="1" applyBorder="1" applyAlignment="1"/>
    <xf numFmtId="0" fontId="3" fillId="2" borderId="96" xfId="0" applyNumberFormat="1" applyFont="1" applyFill="1" applyBorder="1" applyAlignment="1"/>
    <xf numFmtId="4" fontId="13" fillId="5" borderId="96" xfId="0" applyNumberFormat="1" applyFont="1" applyFill="1" applyBorder="1" applyAlignment="1"/>
    <xf numFmtId="4" fontId="13" fillId="11" borderId="48" xfId="0" applyNumberFormat="1" applyFont="1" applyFill="1" applyBorder="1" applyAlignment="1"/>
    <xf numFmtId="4" fontId="14" fillId="6" borderId="58" xfId="0" applyNumberFormat="1" applyFont="1" applyFill="1" applyBorder="1" applyAlignment="1"/>
    <xf numFmtId="4" fontId="23" fillId="6" borderId="58" xfId="0" applyNumberFormat="1" applyFont="1" applyFill="1" applyBorder="1" applyAlignment="1"/>
    <xf numFmtId="4" fontId="7" fillId="6" borderId="58" xfId="0" applyNumberFormat="1" applyFont="1" applyFill="1" applyBorder="1" applyAlignment="1"/>
    <xf numFmtId="4" fontId="1" fillId="6" borderId="21" xfId="0" applyNumberFormat="1" applyFont="1" applyFill="1" applyBorder="1" applyAlignment="1"/>
    <xf numFmtId="4" fontId="3" fillId="6" borderId="21" xfId="0" applyNumberFormat="1" applyFont="1" applyFill="1" applyBorder="1" applyAlignment="1"/>
    <xf numFmtId="4" fontId="1" fillId="6" borderId="48" xfId="0" applyNumberFormat="1" applyFont="1" applyFill="1" applyBorder="1" applyAlignment="1"/>
    <xf numFmtId="4" fontId="7" fillId="6" borderId="21" xfId="0" applyNumberFormat="1" applyFont="1" applyFill="1" applyBorder="1" applyAlignment="1"/>
    <xf numFmtId="4" fontId="22" fillId="6" borderId="21" xfId="0" applyNumberFormat="1" applyFont="1" applyFill="1" applyBorder="1" applyAlignment="1"/>
    <xf numFmtId="4" fontId="22" fillId="6" borderId="55" xfId="0" applyNumberFormat="1" applyFont="1" applyFill="1" applyBorder="1" applyAlignment="1"/>
    <xf numFmtId="4" fontId="14" fillId="6" borderId="21" xfId="0" applyNumberFormat="1" applyFont="1" applyFill="1" applyBorder="1" applyAlignment="1"/>
    <xf numFmtId="4" fontId="13" fillId="6" borderId="21" xfId="0" applyNumberFormat="1" applyFont="1" applyFill="1" applyBorder="1" applyAlignment="1"/>
    <xf numFmtId="4" fontId="19" fillId="6" borderId="48" xfId="0" applyNumberFormat="1" applyFont="1" applyFill="1" applyBorder="1" applyAlignment="1"/>
    <xf numFmtId="49" fontId="1" fillId="2" borderId="45" xfId="0" applyNumberFormat="1" applyFont="1" applyFill="1" applyBorder="1" applyAlignment="1"/>
    <xf numFmtId="49" fontId="1" fillId="9" borderId="58" xfId="0" applyNumberFormat="1" applyFont="1" applyFill="1" applyBorder="1" applyAlignment="1"/>
    <xf numFmtId="49" fontId="3" fillId="9" borderId="58" xfId="0" applyNumberFormat="1" applyFont="1" applyFill="1" applyBorder="1" applyAlignment="1"/>
    <xf numFmtId="167" fontId="7" fillId="9" borderId="58" xfId="0" applyNumberFormat="1" applyFont="1" applyFill="1" applyBorder="1"/>
    <xf numFmtId="4" fontId="7" fillId="9" borderId="58" xfId="0" applyNumberFormat="1" applyFont="1" applyFill="1" applyBorder="1"/>
    <xf numFmtId="0" fontId="3" fillId="9" borderId="0" xfId="0" applyFont="1" applyFill="1" applyAlignment="1"/>
    <xf numFmtId="167" fontId="7" fillId="9" borderId="58" xfId="0" applyNumberFormat="1" applyFont="1" applyFill="1" applyBorder="1" applyAlignment="1">
      <alignment horizontal="right"/>
    </xf>
    <xf numFmtId="10" fontId="3" fillId="9" borderId="58" xfId="0" applyNumberFormat="1" applyFont="1" applyFill="1" applyBorder="1" applyAlignment="1"/>
    <xf numFmtId="49" fontId="16" fillId="9" borderId="58" xfId="0" applyNumberFormat="1" applyFont="1" applyFill="1" applyBorder="1" applyAlignment="1"/>
    <xf numFmtId="49" fontId="6" fillId="9" borderId="58" xfId="0" applyNumberFormat="1" applyFont="1" applyFill="1" applyBorder="1" applyAlignment="1"/>
    <xf numFmtId="167" fontId="6" fillId="9" borderId="58" xfId="0" applyNumberFormat="1" applyFont="1" applyFill="1" applyBorder="1" applyAlignment="1"/>
    <xf numFmtId="49" fontId="7" fillId="9" borderId="58" xfId="0" applyNumberFormat="1" applyFont="1" applyFill="1" applyBorder="1" applyAlignment="1"/>
    <xf numFmtId="4" fontId="7" fillId="9" borderId="58" xfId="0" applyNumberFormat="1" applyFont="1" applyFill="1" applyBorder="1" applyAlignment="1"/>
    <xf numFmtId="49" fontId="8" fillId="9" borderId="58" xfId="0" applyNumberFormat="1" applyFont="1" applyFill="1" applyBorder="1" applyAlignment="1"/>
    <xf numFmtId="39" fontId="1" fillId="9" borderId="68" xfId="0" applyNumberFormat="1" applyFont="1" applyFill="1" applyBorder="1" applyAlignment="1"/>
    <xf numFmtId="0" fontId="1" fillId="9" borderId="68" xfId="0" applyNumberFormat="1" applyFont="1" applyFill="1" applyBorder="1" applyAlignment="1"/>
    <xf numFmtId="49" fontId="1" fillId="9" borderId="14" xfId="0" applyNumberFormat="1" applyFont="1" applyFill="1" applyBorder="1" applyAlignment="1"/>
    <xf numFmtId="49" fontId="1" fillId="9" borderId="1" xfId="0" applyNumberFormat="1" applyFont="1" applyFill="1" applyBorder="1" applyAlignment="1"/>
    <xf numFmtId="49" fontId="1" fillId="9" borderId="47" xfId="0" applyNumberFormat="1" applyFont="1" applyFill="1" applyBorder="1" applyAlignment="1"/>
    <xf numFmtId="0" fontId="20" fillId="9" borderId="36" xfId="0" applyNumberFormat="1" applyFont="1" applyFill="1" applyBorder="1" applyAlignment="1"/>
    <xf numFmtId="167" fontId="7" fillId="9" borderId="55" xfId="0" applyNumberFormat="1" applyFont="1" applyFill="1" applyBorder="1" applyAlignment="1"/>
    <xf numFmtId="167" fontId="7" fillId="9" borderId="97" xfId="0" applyNumberFormat="1" applyFont="1" applyFill="1" applyBorder="1" applyAlignment="1"/>
    <xf numFmtId="0" fontId="3" fillId="9" borderId="65" xfId="0" applyFont="1" applyFill="1" applyBorder="1" applyAlignment="1"/>
    <xf numFmtId="4" fontId="7" fillId="9" borderId="67" xfId="0" applyNumberFormat="1" applyFont="1" applyFill="1" applyBorder="1" applyAlignment="1"/>
    <xf numFmtId="167" fontId="3" fillId="9" borderId="55" xfId="0" applyNumberFormat="1" applyFont="1" applyFill="1" applyBorder="1" applyAlignment="1"/>
    <xf numFmtId="0" fontId="7" fillId="9" borderId="20" xfId="0" applyNumberFormat="1" applyFont="1" applyFill="1" applyBorder="1" applyAlignment="1"/>
    <xf numFmtId="167" fontId="7" fillId="9" borderId="21" xfId="0" applyNumberFormat="1" applyFont="1" applyFill="1" applyBorder="1" applyAlignment="1"/>
    <xf numFmtId="167" fontId="7" fillId="9" borderId="43" xfId="0" applyNumberFormat="1" applyFont="1" applyFill="1" applyBorder="1" applyAlignment="1"/>
    <xf numFmtId="0" fontId="3" fillId="9" borderId="58" xfId="0" applyFont="1" applyFill="1" applyBorder="1" applyAlignment="1"/>
    <xf numFmtId="4" fontId="7" fillId="9" borderId="59" xfId="0" applyNumberFormat="1" applyFont="1" applyFill="1" applyBorder="1" applyAlignment="1"/>
    <xf numFmtId="165" fontId="3" fillId="9" borderId="21" xfId="0" applyNumberFormat="1" applyFont="1" applyFill="1" applyBorder="1" applyAlignment="1"/>
    <xf numFmtId="4" fontId="19" fillId="9" borderId="21" xfId="0" applyNumberFormat="1" applyFont="1" applyFill="1" applyBorder="1" applyAlignment="1"/>
    <xf numFmtId="167" fontId="1" fillId="9" borderId="33" xfId="0" applyNumberFormat="1" applyFont="1" applyFill="1" applyBorder="1" applyAlignment="1">
      <alignment horizontal="right"/>
    </xf>
    <xf numFmtId="167" fontId="1" fillId="9" borderId="33" xfId="0" applyNumberFormat="1" applyFont="1" applyFill="1" applyBorder="1" applyAlignment="1"/>
    <xf numFmtId="10" fontId="1" fillId="9" borderId="33" xfId="0" applyNumberFormat="1" applyFont="1" applyFill="1" applyBorder="1" applyAlignment="1"/>
    <xf numFmtId="49" fontId="1" fillId="9" borderId="20" xfId="0" applyNumberFormat="1" applyFont="1" applyFill="1" applyBorder="1" applyAlignment="1"/>
    <xf numFmtId="4" fontId="13" fillId="9" borderId="21" xfId="0" applyNumberFormat="1" applyFont="1" applyFill="1" applyBorder="1" applyAlignment="1"/>
    <xf numFmtId="49" fontId="7" fillId="9" borderId="20" xfId="0" applyNumberFormat="1" applyFont="1" applyFill="1" applyBorder="1" applyAlignment="1"/>
    <xf numFmtId="49" fontId="1" fillId="9" borderId="31" xfId="0" applyNumberFormat="1" applyFont="1" applyFill="1" applyBorder="1" applyAlignment="1"/>
    <xf numFmtId="49" fontId="1" fillId="9" borderId="32" xfId="0" applyNumberFormat="1" applyFont="1" applyFill="1" applyBorder="1" applyAlignment="1"/>
    <xf numFmtId="167" fontId="3" fillId="9" borderId="33" xfId="0" applyNumberFormat="1" applyFont="1" applyFill="1" applyBorder="1" applyAlignment="1">
      <alignment horizontal="right"/>
    </xf>
    <xf numFmtId="167" fontId="3" fillId="9" borderId="33" xfId="0" applyNumberFormat="1" applyFont="1" applyFill="1" applyBorder="1" applyAlignment="1"/>
    <xf numFmtId="10" fontId="3" fillId="9" borderId="33" xfId="0" applyNumberFormat="1" applyFont="1" applyFill="1" applyBorder="1" applyAlignment="1"/>
    <xf numFmtId="167" fontId="7" fillId="8" borderId="21" xfId="0" applyNumberFormat="1" applyFont="1" applyFill="1" applyBorder="1" applyAlignment="1"/>
    <xf numFmtId="49" fontId="24" fillId="9" borderId="77" xfId="0" applyNumberFormat="1" applyFont="1" applyFill="1" applyBorder="1" applyAlignment="1"/>
    <xf numFmtId="0" fontId="7" fillId="9" borderId="78" xfId="0" applyNumberFormat="1" applyFont="1" applyFill="1" applyBorder="1" applyAlignment="1"/>
    <xf numFmtId="167" fontId="13" fillId="11" borderId="48" xfId="0" applyNumberFormat="1" applyFont="1" applyFill="1" applyBorder="1" applyAlignment="1"/>
    <xf numFmtId="49" fontId="1" fillId="9" borderId="34" xfId="0" applyNumberFormat="1" applyFont="1" applyFill="1" applyBorder="1" applyAlignment="1"/>
    <xf numFmtId="0" fontId="7" fillId="9" borderId="36" xfId="0" applyNumberFormat="1" applyFont="1" applyFill="1" applyBorder="1" applyAlignment="1"/>
    <xf numFmtId="167" fontId="19" fillId="8" borderId="21" xfId="0" applyNumberFormat="1" applyFont="1" applyFill="1" applyBorder="1" applyAlignment="1"/>
    <xf numFmtId="167" fontId="1" fillId="8" borderId="21" xfId="0" applyNumberFormat="1" applyFont="1" applyFill="1" applyBorder="1" applyAlignment="1"/>
    <xf numFmtId="49" fontId="10" fillId="9" borderId="21" xfId="0" applyNumberFormat="1" applyFont="1" applyFill="1" applyBorder="1" applyAlignment="1"/>
    <xf numFmtId="49" fontId="7" fillId="9" borderId="54" xfId="0" applyNumberFormat="1" applyFont="1" applyFill="1" applyBorder="1" applyAlignment="1"/>
    <xf numFmtId="4" fontId="14" fillId="11" borderId="89" xfId="0" applyNumberFormat="1" applyFont="1" applyFill="1" applyBorder="1" applyAlignment="1"/>
    <xf numFmtId="4" fontId="7" fillId="10" borderId="21" xfId="0" applyNumberFormat="1" applyFont="1" applyFill="1" applyBorder="1" applyAlignment="1"/>
    <xf numFmtId="167" fontId="14" fillId="11" borderId="85" xfId="0" applyNumberFormat="1" applyFont="1" applyFill="1" applyBorder="1" applyAlignment="1">
      <alignment horizontal="right"/>
    </xf>
    <xf numFmtId="4" fontId="25" fillId="5" borderId="21" xfId="0" applyNumberFormat="1" applyFont="1" applyFill="1" applyBorder="1" applyAlignment="1"/>
    <xf numFmtId="4" fontId="13" fillId="11" borderId="21" xfId="0" applyNumberFormat="1" applyFont="1" applyFill="1" applyBorder="1" applyAlignment="1"/>
    <xf numFmtId="49" fontId="1" fillId="9" borderId="80" xfId="0" applyNumberFormat="1" applyFont="1" applyFill="1" applyBorder="1" applyAlignment="1"/>
    <xf numFmtId="4" fontId="26" fillId="6" borderId="48" xfId="0" applyNumberFormat="1" applyFont="1" applyFill="1" applyBorder="1" applyAlignment="1"/>
    <xf numFmtId="49" fontId="1" fillId="2" borderId="98" xfId="0" applyNumberFormat="1" applyFont="1" applyFill="1" applyBorder="1" applyAlignment="1"/>
    <xf numFmtId="0" fontId="17" fillId="0" borderId="99" xfId="0" applyFont="1" applyBorder="1" applyAlignment="1"/>
    <xf numFmtId="49" fontId="1" fillId="2" borderId="101" xfId="0" applyNumberFormat="1" applyFont="1" applyFill="1" applyBorder="1" applyAlignment="1"/>
    <xf numFmtId="49" fontId="1" fillId="2" borderId="100" xfId="0" applyNumberFormat="1" applyFont="1" applyFill="1" applyBorder="1" applyAlignment="1"/>
    <xf numFmtId="0" fontId="17" fillId="0" borderId="70" xfId="0" applyFont="1" applyBorder="1" applyAlignment="1"/>
    <xf numFmtId="49" fontId="1" fillId="2" borderId="102" xfId="0" applyNumberFormat="1" applyFont="1" applyFill="1" applyBorder="1" applyAlignment="1"/>
    <xf numFmtId="49" fontId="1" fillId="2" borderId="103" xfId="0" applyNumberFormat="1" applyFont="1" applyFill="1" applyBorder="1" applyAlignment="1"/>
    <xf numFmtId="49" fontId="1" fillId="2" borderId="104" xfId="0" applyNumberFormat="1" applyFont="1" applyFill="1" applyBorder="1" applyAlignment="1"/>
    <xf numFmtId="49" fontId="1" fillId="2" borderId="83" xfId="0" applyNumberFormat="1" applyFont="1" applyFill="1" applyBorder="1" applyAlignment="1"/>
    <xf numFmtId="49" fontId="1" fillId="2" borderId="105" xfId="0" applyNumberFormat="1" applyFont="1" applyFill="1" applyBorder="1" applyAlignment="1"/>
    <xf numFmtId="49" fontId="3" fillId="2" borderId="106" xfId="0" applyNumberFormat="1" applyFont="1" applyFill="1" applyBorder="1" applyAlignment="1"/>
    <xf numFmtId="49" fontId="1" fillId="2" borderId="107" xfId="0" applyNumberFormat="1" applyFont="1" applyFill="1" applyBorder="1" applyAlignment="1"/>
    <xf numFmtId="49" fontId="1" fillId="2" borderId="109" xfId="0" applyNumberFormat="1" applyFont="1" applyFill="1" applyBorder="1" applyAlignment="1"/>
    <xf numFmtId="49" fontId="1" fillId="2" borderId="108" xfId="0" applyNumberFormat="1" applyFont="1" applyFill="1" applyBorder="1" applyAlignment="1"/>
    <xf numFmtId="0" fontId="17" fillId="0" borderId="76" xfId="0" applyFont="1" applyBorder="1" applyAlignment="1"/>
    <xf numFmtId="49" fontId="1" fillId="2" borderId="110" xfId="0" applyNumberFormat="1" applyFont="1" applyFill="1" applyBorder="1" applyAlignment="1"/>
    <xf numFmtId="49" fontId="1" fillId="9" borderId="77" xfId="0" applyNumberFormat="1" applyFont="1" applyFill="1" applyBorder="1" applyAlignment="1"/>
    <xf numFmtId="49" fontId="1" fillId="9" borderId="78" xfId="0" applyNumberFormat="1" applyFont="1" applyFill="1" applyBorder="1" applyAlignment="1"/>
    <xf numFmtId="167" fontId="1" fillId="9" borderId="59" xfId="0" applyNumberFormat="1" applyFont="1" applyFill="1" applyBorder="1" applyAlignment="1"/>
    <xf numFmtId="167" fontId="1" fillId="9" borderId="21" xfId="0" applyNumberFormat="1" applyFont="1" applyFill="1" applyBorder="1" applyAlignment="1"/>
    <xf numFmtId="4" fontId="14" fillId="11" borderId="21" xfId="0" applyNumberFormat="1" applyFont="1" applyFill="1" applyBorder="1" applyAlignment="1"/>
    <xf numFmtId="4" fontId="1" fillId="10" borderId="21" xfId="0" applyNumberFormat="1" applyFont="1" applyFill="1" applyBorder="1" applyAlignment="1"/>
    <xf numFmtId="49" fontId="1" fillId="9" borderId="53" xfId="0" applyNumberFormat="1" applyFont="1" applyFill="1" applyBorder="1" applyAlignment="1"/>
    <xf numFmtId="49" fontId="1" fillId="9" borderId="46" xfId="0" applyNumberFormat="1" applyFont="1" applyFill="1" applyBorder="1" applyAlignment="1"/>
    <xf numFmtId="49" fontId="1" fillId="9" borderId="54" xfId="0" applyNumberFormat="1" applyFont="1" applyFill="1" applyBorder="1" applyAlignment="1"/>
    <xf numFmtId="167" fontId="3" fillId="9" borderId="48" xfId="0" applyNumberFormat="1" applyFont="1" applyFill="1" applyBorder="1" applyAlignment="1"/>
    <xf numFmtId="165" fontId="3" fillId="9" borderId="48" xfId="0" applyNumberFormat="1" applyFont="1" applyFill="1" applyBorder="1" applyAlignment="1"/>
    <xf numFmtId="4" fontId="25" fillId="6" borderId="21" xfId="0" applyNumberFormat="1" applyFont="1" applyFill="1" applyBorder="1" applyAlignment="1"/>
    <xf numFmtId="10" fontId="3" fillId="9" borderId="23" xfId="0" applyNumberFormat="1" applyFont="1" applyFill="1" applyBorder="1" applyAlignment="1"/>
    <xf numFmtId="49" fontId="15" fillId="9" borderId="1" xfId="0" applyNumberFormat="1" applyFont="1" applyFill="1" applyBorder="1" applyAlignment="1"/>
    <xf numFmtId="49" fontId="11" fillId="9" borderId="21" xfId="0" applyNumberFormat="1" applyFont="1" applyFill="1" applyBorder="1" applyAlignment="1"/>
    <xf numFmtId="4" fontId="19" fillId="10" borderId="21" xfId="0" applyNumberFormat="1" applyFont="1" applyFill="1" applyBorder="1" applyAlignment="1"/>
    <xf numFmtId="167" fontId="1" fillId="2" borderId="111" xfId="0" applyNumberFormat="1" applyFont="1" applyFill="1" applyBorder="1" applyAlignment="1">
      <alignment horizontal="right"/>
    </xf>
    <xf numFmtId="0" fontId="7" fillId="9" borderId="58" xfId="0" applyNumberFormat="1" applyFont="1" applyFill="1" applyBorder="1"/>
    <xf numFmtId="0" fontId="3" fillId="9" borderId="58" xfId="0" applyNumberFormat="1" applyFont="1" applyFill="1" applyBorder="1" applyAlignment="1"/>
    <xf numFmtId="0" fontId="7" fillId="9" borderId="58" xfId="0" applyNumberFormat="1" applyFont="1" applyFill="1" applyBorder="1" applyAlignment="1"/>
    <xf numFmtId="0" fontId="3" fillId="9" borderId="64" xfId="0" applyNumberFormat="1" applyFont="1" applyFill="1" applyBorder="1" applyAlignment="1"/>
    <xf numFmtId="0" fontId="7" fillId="9" borderId="64" xfId="0" applyNumberFormat="1" applyFont="1" applyFill="1" applyBorder="1" applyAlignment="1"/>
    <xf numFmtId="49" fontId="1" fillId="9" borderId="50" xfId="0" applyNumberFormat="1" applyFont="1" applyFill="1" applyBorder="1" applyAlignment="1"/>
    <xf numFmtId="49" fontId="7" fillId="9" borderId="51" xfId="0" applyNumberFormat="1" applyFont="1" applyFill="1" applyBorder="1" applyAlignment="1"/>
    <xf numFmtId="167" fontId="7" fillId="9" borderId="52" xfId="0" applyNumberFormat="1" applyFont="1" applyFill="1" applyBorder="1" applyAlignment="1"/>
    <xf numFmtId="4" fontId="19" fillId="9" borderId="52" xfId="0" applyNumberFormat="1" applyFont="1" applyFill="1" applyBorder="1" applyAlignment="1"/>
    <xf numFmtId="167" fontId="3" fillId="9" borderId="52" xfId="0" applyNumberFormat="1" applyFont="1" applyFill="1" applyBorder="1" applyAlignment="1"/>
    <xf numFmtId="10" fontId="3" fillId="2" borderId="33" xfId="0" applyNumberFormat="1" applyFont="1" applyFill="1" applyBorder="1" applyAlignment="1">
      <alignment horizontal="right"/>
    </xf>
    <xf numFmtId="167" fontId="1" fillId="9" borderId="68" xfId="0" applyNumberFormat="1" applyFont="1" applyFill="1" applyBorder="1" applyAlignment="1"/>
    <xf numFmtId="10" fontId="1" fillId="9" borderId="68" xfId="0" applyNumberFormat="1" applyFont="1" applyFill="1" applyBorder="1" applyAlignment="1"/>
    <xf numFmtId="10" fontId="1" fillId="9" borderId="33" xfId="0" applyNumberFormat="1" applyFont="1" applyFill="1" applyBorder="1" applyAlignment="1">
      <alignment horizontal="right"/>
    </xf>
    <xf numFmtId="49" fontId="1" fillId="2" borderId="112" xfId="0" applyNumberFormat="1" applyFont="1" applyFill="1" applyBorder="1" applyAlignment="1"/>
    <xf numFmtId="49" fontId="3" fillId="2" borderId="112" xfId="0" applyNumberFormat="1" applyFont="1" applyFill="1" applyBorder="1" applyAlignment="1"/>
    <xf numFmtId="49" fontId="1" fillId="2" borderId="113" xfId="0" applyNumberFormat="1" applyFont="1" applyFill="1" applyBorder="1" applyAlignment="1"/>
    <xf numFmtId="49" fontId="1" fillId="2" borderId="115" xfId="0" applyNumberFormat="1" applyFont="1" applyFill="1" applyBorder="1" applyAlignment="1"/>
    <xf numFmtId="0" fontId="1" fillId="11" borderId="58" xfId="0" applyNumberFormat="1" applyFont="1" applyFill="1" applyBorder="1" applyAlignment="1"/>
    <xf numFmtId="0" fontId="3" fillId="11" borderId="58" xfId="0" applyNumberFormat="1" applyFont="1" applyFill="1" applyBorder="1" applyAlignment="1"/>
    <xf numFmtId="4" fontId="19" fillId="11" borderId="58" xfId="0" applyNumberFormat="1" applyFont="1" applyFill="1" applyBorder="1" applyAlignment="1"/>
    <xf numFmtId="0" fontId="7" fillId="11" borderId="58" xfId="0" applyNumberFormat="1" applyFont="1" applyFill="1" applyBorder="1" applyAlignment="1"/>
    <xf numFmtId="0" fontId="7" fillId="11" borderId="64" xfId="0" applyNumberFormat="1" applyFont="1" applyFill="1" applyBorder="1" applyAlignment="1"/>
    <xf numFmtId="39" fontId="1" fillId="11" borderId="68" xfId="0" applyNumberFormat="1" applyFont="1" applyFill="1" applyBorder="1" applyAlignment="1"/>
    <xf numFmtId="4" fontId="19" fillId="11" borderId="55" xfId="0" applyNumberFormat="1" applyFont="1" applyFill="1" applyBorder="1" applyAlignment="1"/>
    <xf numFmtId="4" fontId="3" fillId="11" borderId="58" xfId="0" applyNumberFormat="1" applyFont="1" applyFill="1" applyBorder="1" applyAlignment="1"/>
    <xf numFmtId="4" fontId="19" fillId="11" borderId="52" xfId="0" applyNumberFormat="1" applyFont="1" applyFill="1" applyBorder="1" applyAlignment="1"/>
    <xf numFmtId="0" fontId="13" fillId="5" borderId="117" xfId="0" applyNumberFormat="1" applyFont="1" applyFill="1" applyBorder="1" applyAlignment="1"/>
    <xf numFmtId="49" fontId="1" fillId="2" borderId="91" xfId="0" applyNumberFormat="1" applyFont="1" applyFill="1" applyBorder="1" applyAlignment="1"/>
    <xf numFmtId="0" fontId="0" fillId="0" borderId="92" xfId="0" applyFont="1" applyBorder="1" applyAlignment="1"/>
    <xf numFmtId="0" fontId="0" fillId="0" borderId="93" xfId="0" applyFont="1" applyBorder="1" applyAlignment="1"/>
    <xf numFmtId="49" fontId="1" fillId="2" borderId="74" xfId="0" applyNumberFormat="1" applyFont="1" applyFill="1" applyBorder="1" applyAlignment="1"/>
    <xf numFmtId="0" fontId="0" fillId="0" borderId="82" xfId="0" applyFont="1" applyBorder="1" applyAlignment="1"/>
    <xf numFmtId="49" fontId="1" fillId="9" borderId="74" xfId="0" applyNumberFormat="1" applyFont="1" applyFill="1" applyBorder="1" applyAlignment="1"/>
    <xf numFmtId="0" fontId="1" fillId="0" borderId="74" xfId="0" applyFont="1" applyBorder="1" applyAlignment="1"/>
    <xf numFmtId="49" fontId="1" fillId="2" borderId="72" xfId="0" applyNumberFormat="1" applyFont="1" applyFill="1" applyBorder="1" applyAlignment="1"/>
    <xf numFmtId="0" fontId="0" fillId="0" borderId="87" xfId="0" applyFont="1" applyBorder="1" applyAlignment="1"/>
    <xf numFmtId="49" fontId="1" fillId="2" borderId="116" xfId="0" applyNumberFormat="1" applyFont="1" applyFill="1" applyBorder="1" applyAlignment="1"/>
    <xf numFmtId="0" fontId="17" fillId="0" borderId="114" xfId="0" applyFont="1" applyBorder="1" applyAlignment="1"/>
    <xf numFmtId="0" fontId="0" fillId="0" borderId="73" xfId="0" applyFont="1" applyBorder="1" applyAlignment="1"/>
    <xf numFmtId="49" fontId="1" fillId="2" borderId="63" xfId="0" applyNumberFormat="1" applyFont="1" applyFill="1" applyBorder="1" applyAlignment="1"/>
    <xf numFmtId="0" fontId="0" fillId="0" borderId="57" xfId="0" applyFont="1" applyBorder="1" applyAlignment="1"/>
    <xf numFmtId="0" fontId="1" fillId="0" borderId="83" xfId="0" applyFont="1" applyBorder="1" applyAlignment="1"/>
    <xf numFmtId="0" fontId="3" fillId="0" borderId="83" xfId="0" applyFont="1" applyBorder="1" applyAlignment="1"/>
    <xf numFmtId="0" fontId="1" fillId="9" borderId="68" xfId="0" applyNumberFormat="1" applyFont="1" applyFill="1" applyBorder="1" applyAlignment="1"/>
    <xf numFmtId="0" fontId="3" fillId="9" borderId="68" xfId="0" applyFont="1" applyFill="1" applyBorder="1" applyAlignment="1"/>
    <xf numFmtId="49" fontId="1" fillId="9" borderId="63" xfId="0" applyNumberFormat="1" applyFont="1" applyFill="1" applyBorder="1" applyAlignment="1"/>
    <xf numFmtId="0" fontId="1" fillId="9" borderId="57" xfId="0" applyFont="1" applyFill="1" applyBorder="1" applyAlignment="1"/>
    <xf numFmtId="49" fontId="6" fillId="9" borderId="62" xfId="0" applyNumberFormat="1" applyFont="1" applyFill="1" applyBorder="1" applyAlignment="1"/>
    <xf numFmtId="0" fontId="1" fillId="9" borderId="61" xfId="0" applyFont="1" applyFill="1" applyBorder="1" applyAlignment="1"/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AC1701"/>
      <rgbColor rgb="FFFFFF00"/>
      <rgbColor rgb="FFD6E3BC"/>
      <rgbColor rgb="FF92CDDC"/>
      <rgbColor rgb="FF92151B"/>
      <rgbColor rgb="FF8E130F"/>
      <rgbColor rgb="FFC2D69B"/>
      <rgbColor rgb="FFA41905"/>
      <rgbColor rgb="FFFF0000"/>
      <rgbColor rgb="FFA71B1B"/>
      <rgbColor rgb="FFA01C20"/>
      <rgbColor rgb="FF9E1D1F"/>
      <rgbColor rgb="FF901818"/>
      <rgbColor rgb="FF961616"/>
      <rgbColor rgb="FF92CDDC"/>
      <rgbColor rgb="FFCD2228"/>
      <rgbColor rgb="FFAB1C26"/>
      <rgbColor rgb="FF832517"/>
      <rgbColor rgb="FF9A1804"/>
      <rgbColor rgb="FFA11E1F"/>
      <rgbColor rgb="FF010000"/>
      <rgbColor rgb="FF9E1E1E"/>
      <rgbColor rgb="FFA81916"/>
      <rgbColor rgb="FFA63A27"/>
      <rgbColor rgb="FFA82C2D"/>
      <rgbColor rgb="FF961606"/>
      <rgbColor rgb="FFA53034"/>
      <rgbColor rgb="FFE4362B"/>
      <rgbColor rgb="FFB2333A"/>
      <rgbColor rgb="FFA22935"/>
      <rgbColor rgb="FF8064A2"/>
      <rgbColor rgb="FFBFBFB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53"/>
  <sheetViews>
    <sheetView showGridLines="0" tabSelected="1" topLeftCell="A86" zoomScale="140" zoomScaleNormal="190" workbookViewId="0">
      <selection activeCell="K150" sqref="K150"/>
    </sheetView>
  </sheetViews>
  <sheetFormatPr baseColWidth="10" defaultColWidth="8.83203125" defaultRowHeight="15" customHeight="1" x14ac:dyDescent="0.15"/>
  <cols>
    <col min="1" max="1" width="7.33203125" style="91" customWidth="1"/>
    <col min="2" max="2" width="6.5" style="91" customWidth="1"/>
    <col min="3" max="3" width="4.5" style="91" customWidth="1"/>
    <col min="4" max="4" width="47.33203125" style="91" bestFit="1" customWidth="1"/>
    <col min="5" max="5" width="14.1640625" style="91" bestFit="1" customWidth="1"/>
    <col min="6" max="6" width="10.5" style="91" customWidth="1"/>
    <col min="7" max="7" width="10.5" style="91" bestFit="1" customWidth="1"/>
    <col min="8" max="8" width="12" style="94" bestFit="1" customWidth="1"/>
    <col min="9" max="9" width="12" style="91" bestFit="1" customWidth="1"/>
    <col min="10" max="10" width="13.83203125" style="91" customWidth="1"/>
    <col min="11" max="11" width="14" style="142" bestFit="1" customWidth="1"/>
    <col min="12" max="12" width="10.5" style="91" bestFit="1" customWidth="1"/>
    <col min="13" max="13" width="10.6640625" style="91" bestFit="1" customWidth="1"/>
    <col min="14" max="14" width="84.83203125" style="91" bestFit="1" customWidth="1"/>
    <col min="15" max="256" width="8.83203125" style="91" customWidth="1"/>
    <col min="257" max="16384" width="8.83203125" style="92"/>
  </cols>
  <sheetData>
    <row r="1" spans="1:14" ht="31.5" customHeight="1" thickTop="1" thickBot="1" x14ac:dyDescent="0.2">
      <c r="A1" s="1"/>
      <c r="B1" s="2"/>
      <c r="C1" s="2"/>
      <c r="D1" s="3"/>
      <c r="E1" s="5" t="s">
        <v>131</v>
      </c>
      <c r="F1" s="4" t="s">
        <v>132</v>
      </c>
      <c r="G1" s="6" t="s">
        <v>0</v>
      </c>
      <c r="H1" s="7" t="s">
        <v>1</v>
      </c>
      <c r="I1" s="8" t="s">
        <v>2</v>
      </c>
      <c r="J1" s="9" t="s">
        <v>3</v>
      </c>
      <c r="K1" s="136" t="s">
        <v>4</v>
      </c>
      <c r="L1" s="10" t="s">
        <v>5</v>
      </c>
      <c r="M1" s="11" t="s">
        <v>178</v>
      </c>
      <c r="N1" s="12" t="s">
        <v>6</v>
      </c>
    </row>
    <row r="2" spans="1:14" ht="15.75" customHeight="1" thickTop="1" x14ac:dyDescent="0.15">
      <c r="A2" s="369" t="s">
        <v>196</v>
      </c>
      <c r="B2" s="366"/>
      <c r="C2" s="366"/>
      <c r="D2" s="367"/>
      <c r="E2" s="15"/>
      <c r="F2" s="114"/>
      <c r="G2" s="115"/>
      <c r="H2" s="16"/>
      <c r="I2" s="17"/>
      <c r="J2" s="18"/>
      <c r="K2" s="379"/>
      <c r="L2" s="116"/>
      <c r="M2" s="114"/>
      <c r="N2" s="117"/>
    </row>
    <row r="3" spans="1:14" ht="15" customHeight="1" x14ac:dyDescent="0.15">
      <c r="A3" s="389" t="s">
        <v>7</v>
      </c>
      <c r="B3" s="390"/>
      <c r="C3" s="368"/>
      <c r="D3" s="126"/>
      <c r="E3" s="146"/>
      <c r="F3" s="20"/>
      <c r="G3" s="22"/>
      <c r="H3" s="23"/>
      <c r="I3" s="21"/>
      <c r="J3" s="24"/>
      <c r="K3" s="137"/>
      <c r="L3" s="25"/>
      <c r="M3" s="25"/>
      <c r="N3" s="26"/>
    </row>
    <row r="4" spans="1:14" ht="15" customHeight="1" x14ac:dyDescent="0.15">
      <c r="A4" s="324"/>
      <c r="B4" s="329"/>
      <c r="C4" s="167"/>
      <c r="D4" s="167" t="s">
        <v>13</v>
      </c>
      <c r="E4" s="127">
        <v>406528.02</v>
      </c>
      <c r="F4" s="85">
        <v>350000</v>
      </c>
      <c r="G4" s="86">
        <v>381037.64</v>
      </c>
      <c r="H4" s="233">
        <v>350000</v>
      </c>
      <c r="I4" s="27">
        <f>G4-H4</f>
        <v>31037.640000000014</v>
      </c>
      <c r="J4" s="24">
        <f>G4/H4</f>
        <v>1.0886789714285714</v>
      </c>
      <c r="K4" s="138">
        <v>390900</v>
      </c>
      <c r="L4" s="27">
        <f>K4-H4</f>
        <v>40900</v>
      </c>
      <c r="M4" s="29">
        <f>L4/H4</f>
        <v>0.11685714285714285</v>
      </c>
      <c r="N4" s="30" t="s">
        <v>223</v>
      </c>
    </row>
    <row r="5" spans="1:14" ht="15" customHeight="1" x14ac:dyDescent="0.15">
      <c r="A5" s="327"/>
      <c r="B5" s="330"/>
      <c r="C5" s="167"/>
      <c r="D5" s="167" t="s">
        <v>28</v>
      </c>
      <c r="E5" s="127">
        <v>11853.67</v>
      </c>
      <c r="F5" s="85">
        <v>7900</v>
      </c>
      <c r="G5" s="86">
        <v>3920.33</v>
      </c>
      <c r="H5" s="233">
        <v>7900</v>
      </c>
      <c r="I5" s="27">
        <f>G5-H5</f>
        <v>-3979.67</v>
      </c>
      <c r="J5" s="24">
        <f>G5/H5</f>
        <v>0.49624430379746837</v>
      </c>
      <c r="K5" s="138">
        <v>5000</v>
      </c>
      <c r="L5" s="27">
        <f t="shared" ref="L5:L23" si="0">K5-H5</f>
        <v>-2900</v>
      </c>
      <c r="M5" s="29">
        <f t="shared" ref="M5:M23" si="1">L5/H5</f>
        <v>-0.36708860759493672</v>
      </c>
      <c r="N5" s="31"/>
    </row>
    <row r="6" spans="1:14" ht="15" customHeight="1" x14ac:dyDescent="0.15">
      <c r="A6" s="325"/>
      <c r="B6" s="330"/>
      <c r="C6" s="167"/>
      <c r="D6" s="167" t="s">
        <v>16</v>
      </c>
      <c r="E6" s="127">
        <v>15000</v>
      </c>
      <c r="F6" s="85">
        <v>15000</v>
      </c>
      <c r="G6" s="86">
        <v>0</v>
      </c>
      <c r="H6" s="233">
        <v>15000</v>
      </c>
      <c r="I6" s="27">
        <f>G6-H6</f>
        <v>-15000</v>
      </c>
      <c r="J6" s="24">
        <f t="shared" ref="J6:J23" si="2">G6/H6</f>
        <v>0</v>
      </c>
      <c r="K6" s="316"/>
      <c r="L6" s="27">
        <f t="shared" si="0"/>
        <v>-15000</v>
      </c>
      <c r="M6" s="29">
        <f t="shared" si="1"/>
        <v>-1</v>
      </c>
      <c r="N6" s="27"/>
    </row>
    <row r="7" spans="1:14" ht="15" customHeight="1" x14ac:dyDescent="0.15">
      <c r="A7" s="259"/>
      <c r="B7" s="330"/>
      <c r="C7" s="167"/>
      <c r="D7" s="317" t="s">
        <v>152</v>
      </c>
      <c r="E7" s="127"/>
      <c r="F7" s="85"/>
      <c r="G7" s="86">
        <v>0</v>
      </c>
      <c r="H7" s="233">
        <v>18000</v>
      </c>
      <c r="I7" s="27">
        <f t="shared" ref="I7:I23" si="3">G7-H7</f>
        <v>-18000</v>
      </c>
      <c r="J7" s="24">
        <f t="shared" si="2"/>
        <v>0</v>
      </c>
      <c r="K7" s="316"/>
      <c r="L7" s="27">
        <f t="shared" si="0"/>
        <v>-18000</v>
      </c>
      <c r="M7" s="29">
        <f t="shared" si="1"/>
        <v>-1</v>
      </c>
      <c r="N7" s="85" t="s">
        <v>169</v>
      </c>
    </row>
    <row r="8" spans="1:14" ht="15" customHeight="1" x14ac:dyDescent="0.15">
      <c r="A8" s="326"/>
      <c r="B8" s="330"/>
      <c r="C8" s="167"/>
      <c r="D8" s="167" t="s">
        <v>153</v>
      </c>
      <c r="E8" s="127"/>
      <c r="F8" s="85"/>
      <c r="G8" s="86">
        <v>200</v>
      </c>
      <c r="H8" s="233">
        <v>2000</v>
      </c>
      <c r="I8" s="27">
        <f t="shared" si="3"/>
        <v>-1800</v>
      </c>
      <c r="J8" s="24">
        <f t="shared" si="2"/>
        <v>0.1</v>
      </c>
      <c r="K8" s="138">
        <v>500</v>
      </c>
      <c r="L8" s="27">
        <f t="shared" si="0"/>
        <v>-1500</v>
      </c>
      <c r="M8" s="29">
        <f t="shared" si="1"/>
        <v>-0.75</v>
      </c>
      <c r="N8" s="27"/>
    </row>
    <row r="9" spans="1:14" ht="15" customHeight="1" x14ac:dyDescent="0.15">
      <c r="A9" s="327"/>
      <c r="B9" s="330"/>
      <c r="C9" s="167"/>
      <c r="D9" s="167" t="s">
        <v>154</v>
      </c>
      <c r="E9" s="127"/>
      <c r="F9" s="85"/>
      <c r="G9" s="86">
        <v>0</v>
      </c>
      <c r="H9" s="233">
        <v>200</v>
      </c>
      <c r="I9" s="27">
        <f t="shared" si="3"/>
        <v>-200</v>
      </c>
      <c r="J9" s="24">
        <f t="shared" si="2"/>
        <v>0</v>
      </c>
      <c r="K9" s="138">
        <v>300</v>
      </c>
      <c r="L9" s="27">
        <f t="shared" si="0"/>
        <v>100</v>
      </c>
      <c r="M9" s="29">
        <f t="shared" si="1"/>
        <v>0.5</v>
      </c>
      <c r="N9" s="27"/>
    </row>
    <row r="10" spans="1:14" ht="15" customHeight="1" x14ac:dyDescent="0.15">
      <c r="A10" s="327"/>
      <c r="B10" s="330"/>
      <c r="C10" s="167"/>
      <c r="D10" s="167" t="s">
        <v>17</v>
      </c>
      <c r="E10" s="127">
        <v>23070</v>
      </c>
      <c r="F10" s="85">
        <v>5000</v>
      </c>
      <c r="G10" s="86">
        <v>1200</v>
      </c>
      <c r="H10" s="233">
        <v>5000</v>
      </c>
      <c r="I10" s="27">
        <f t="shared" si="3"/>
        <v>-3800</v>
      </c>
      <c r="J10" s="24">
        <f t="shared" si="2"/>
        <v>0.24</v>
      </c>
      <c r="K10" s="138">
        <f>SUM(K11:K13)</f>
        <v>5000</v>
      </c>
      <c r="L10" s="27">
        <f t="shared" si="0"/>
        <v>0</v>
      </c>
      <c r="M10" s="29">
        <f t="shared" si="1"/>
        <v>0</v>
      </c>
      <c r="N10" s="27"/>
    </row>
    <row r="11" spans="1:14" ht="15" customHeight="1" x14ac:dyDescent="0.15">
      <c r="A11" s="327"/>
      <c r="B11" s="330"/>
      <c r="C11" s="167"/>
      <c r="D11" s="167" t="s">
        <v>221</v>
      </c>
      <c r="E11" s="127"/>
      <c r="F11" s="85"/>
      <c r="G11" s="86"/>
      <c r="H11" s="233"/>
      <c r="I11" s="27">
        <f t="shared" si="3"/>
        <v>0</v>
      </c>
      <c r="J11" s="24"/>
      <c r="K11" s="138">
        <v>2000</v>
      </c>
      <c r="L11" s="27">
        <f t="shared" si="0"/>
        <v>2000</v>
      </c>
      <c r="M11" s="29"/>
      <c r="N11" s="27"/>
    </row>
    <row r="12" spans="1:14" ht="15" customHeight="1" x14ac:dyDescent="0.15">
      <c r="A12" s="327"/>
      <c r="B12" s="330"/>
      <c r="C12" s="167"/>
      <c r="D12" s="167" t="s">
        <v>218</v>
      </c>
      <c r="E12" s="127"/>
      <c r="F12" s="85"/>
      <c r="G12" s="86"/>
      <c r="H12" s="233"/>
      <c r="I12" s="27">
        <f t="shared" si="3"/>
        <v>0</v>
      </c>
      <c r="J12" s="24"/>
      <c r="K12" s="138">
        <v>500</v>
      </c>
      <c r="L12" s="27">
        <f t="shared" si="0"/>
        <v>500</v>
      </c>
      <c r="M12" s="29"/>
      <c r="N12" s="27"/>
    </row>
    <row r="13" spans="1:14" ht="15" customHeight="1" x14ac:dyDescent="0.15">
      <c r="A13" s="259"/>
      <c r="B13" s="330"/>
      <c r="C13" s="167"/>
      <c r="D13" s="167" t="s">
        <v>219</v>
      </c>
      <c r="E13" s="127"/>
      <c r="F13" s="85"/>
      <c r="G13" s="86"/>
      <c r="H13" s="233"/>
      <c r="I13" s="27">
        <f t="shared" si="3"/>
        <v>0</v>
      </c>
      <c r="J13" s="24"/>
      <c r="K13" s="138">
        <v>2500</v>
      </c>
      <c r="L13" s="27">
        <f t="shared" si="0"/>
        <v>2500</v>
      </c>
      <c r="M13" s="29"/>
      <c r="N13" s="27"/>
    </row>
    <row r="14" spans="1:14" ht="15" customHeight="1" x14ac:dyDescent="0.15">
      <c r="A14" s="327"/>
      <c r="B14" s="330"/>
      <c r="C14" s="167"/>
      <c r="D14" s="167" t="s">
        <v>14</v>
      </c>
      <c r="E14" s="127">
        <v>365</v>
      </c>
      <c r="F14" s="85">
        <v>300</v>
      </c>
      <c r="G14" s="86">
        <v>0</v>
      </c>
      <c r="H14" s="233">
        <v>300</v>
      </c>
      <c r="I14" s="27">
        <f t="shared" si="3"/>
        <v>-300</v>
      </c>
      <c r="J14" s="24">
        <f t="shared" si="2"/>
        <v>0</v>
      </c>
      <c r="K14" s="138">
        <v>300</v>
      </c>
      <c r="L14" s="27">
        <f t="shared" si="0"/>
        <v>0</v>
      </c>
      <c r="M14" s="29">
        <f t="shared" si="1"/>
        <v>0</v>
      </c>
      <c r="N14" s="32"/>
    </row>
    <row r="15" spans="1:14" ht="15" customHeight="1" x14ac:dyDescent="0.15">
      <c r="A15" s="259"/>
      <c r="B15" s="330"/>
      <c r="C15" s="167"/>
      <c r="D15" s="167" t="s">
        <v>159</v>
      </c>
      <c r="E15" s="127"/>
      <c r="F15" s="85"/>
      <c r="G15" s="86">
        <v>1100</v>
      </c>
      <c r="H15" s="233">
        <v>2000</v>
      </c>
      <c r="I15" s="27">
        <f t="shared" si="3"/>
        <v>-900</v>
      </c>
      <c r="J15" s="24">
        <f t="shared" si="2"/>
        <v>0.55000000000000004</v>
      </c>
      <c r="K15" s="138">
        <v>200</v>
      </c>
      <c r="L15" s="27">
        <f t="shared" si="0"/>
        <v>-1800</v>
      </c>
      <c r="M15" s="29">
        <f t="shared" si="1"/>
        <v>-0.9</v>
      </c>
      <c r="N15" s="32"/>
    </row>
    <row r="16" spans="1:14" ht="15" customHeight="1" x14ac:dyDescent="0.15">
      <c r="A16" s="327"/>
      <c r="B16" s="330"/>
      <c r="C16" s="167"/>
      <c r="D16" s="167" t="s">
        <v>15</v>
      </c>
      <c r="E16" s="127">
        <v>21186</v>
      </c>
      <c r="F16" s="85">
        <v>14000</v>
      </c>
      <c r="G16" s="86">
        <v>5100</v>
      </c>
      <c r="H16" s="233">
        <v>20000</v>
      </c>
      <c r="I16" s="27">
        <f t="shared" si="3"/>
        <v>-14900</v>
      </c>
      <c r="J16" s="24">
        <f t="shared" si="2"/>
        <v>0.255</v>
      </c>
      <c r="K16" s="138">
        <v>5000</v>
      </c>
      <c r="L16" s="27">
        <f t="shared" si="0"/>
        <v>-15000</v>
      </c>
      <c r="M16" s="29">
        <f t="shared" si="1"/>
        <v>-0.75</v>
      </c>
      <c r="N16" s="32"/>
    </row>
    <row r="17" spans="1:256" ht="15" customHeight="1" x14ac:dyDescent="0.15">
      <c r="A17" s="327"/>
      <c r="B17" s="330"/>
      <c r="C17" s="167"/>
      <c r="D17" s="167" t="s">
        <v>133</v>
      </c>
      <c r="E17" s="127">
        <f>'Programs Budget'!D21</f>
        <v>28409.569999999996</v>
      </c>
      <c r="F17" s="27">
        <f>'Programs Budget'!E21</f>
        <v>30750</v>
      </c>
      <c r="G17" s="87">
        <f>'Programs Budget'!F21</f>
        <v>6936.15</v>
      </c>
      <c r="H17" s="88">
        <f>'Programs Budget'!G21</f>
        <v>35870.75</v>
      </c>
      <c r="I17" s="27">
        <f t="shared" si="3"/>
        <v>-28934.6</v>
      </c>
      <c r="J17" s="24">
        <f t="shared" si="2"/>
        <v>0.19336506763867495</v>
      </c>
      <c r="K17" s="316"/>
      <c r="L17" s="27">
        <f t="shared" si="0"/>
        <v>-35870.75</v>
      </c>
      <c r="M17" s="29">
        <f t="shared" si="1"/>
        <v>-1</v>
      </c>
      <c r="N17" s="37"/>
    </row>
    <row r="18" spans="1:256" ht="15" customHeight="1" x14ac:dyDescent="0.15">
      <c r="A18" s="259"/>
      <c r="B18" s="330"/>
      <c r="C18" s="234"/>
      <c r="D18" s="234" t="s">
        <v>155</v>
      </c>
      <c r="E18" s="152"/>
      <c r="F18" s="83"/>
      <c r="G18" s="235">
        <v>0</v>
      </c>
      <c r="H18" s="236">
        <v>10000</v>
      </c>
      <c r="I18" s="27">
        <f t="shared" si="3"/>
        <v>-10000</v>
      </c>
      <c r="J18" s="24">
        <f t="shared" si="2"/>
        <v>0</v>
      </c>
      <c r="K18" s="246">
        <v>250</v>
      </c>
      <c r="L18" s="27">
        <f t="shared" si="0"/>
        <v>-9750</v>
      </c>
      <c r="M18" s="29">
        <f t="shared" si="1"/>
        <v>-0.97499999999999998</v>
      </c>
      <c r="N18" s="237"/>
    </row>
    <row r="19" spans="1:256" ht="15" customHeight="1" x14ac:dyDescent="0.15">
      <c r="A19" s="327"/>
      <c r="B19" s="331"/>
      <c r="C19" s="234"/>
      <c r="D19" s="234" t="s">
        <v>156</v>
      </c>
      <c r="E19" s="152"/>
      <c r="F19" s="83"/>
      <c r="G19" s="235">
        <v>0</v>
      </c>
      <c r="H19" s="236">
        <v>500</v>
      </c>
      <c r="I19" s="27">
        <f t="shared" si="3"/>
        <v>-500</v>
      </c>
      <c r="J19" s="24">
        <f t="shared" si="2"/>
        <v>0</v>
      </c>
      <c r="K19" s="246">
        <v>250</v>
      </c>
      <c r="L19" s="27">
        <f t="shared" si="0"/>
        <v>-250</v>
      </c>
      <c r="M19" s="29">
        <f t="shared" si="1"/>
        <v>-0.5</v>
      </c>
      <c r="N19" s="237"/>
    </row>
    <row r="20" spans="1:256" ht="15" customHeight="1" x14ac:dyDescent="0.15">
      <c r="A20" s="327"/>
      <c r="B20" s="331"/>
      <c r="C20" s="234"/>
      <c r="D20" s="234" t="s">
        <v>157</v>
      </c>
      <c r="E20" s="152">
        <v>5531.55</v>
      </c>
      <c r="F20" s="83">
        <v>2500</v>
      </c>
      <c r="G20" s="235">
        <v>3049.8</v>
      </c>
      <c r="H20" s="236">
        <v>2500</v>
      </c>
      <c r="I20" s="27">
        <f t="shared" si="3"/>
        <v>549.80000000000018</v>
      </c>
      <c r="J20" s="24">
        <f t="shared" si="2"/>
        <v>1.2199200000000001</v>
      </c>
      <c r="K20" s="246">
        <v>2500</v>
      </c>
      <c r="L20" s="27">
        <f t="shared" si="0"/>
        <v>0</v>
      </c>
      <c r="M20" s="29">
        <f t="shared" si="1"/>
        <v>0</v>
      </c>
      <c r="N20" s="237"/>
    </row>
    <row r="21" spans="1:256" ht="15" customHeight="1" x14ac:dyDescent="0.15">
      <c r="A21" s="259"/>
      <c r="B21" s="331"/>
      <c r="C21" s="234"/>
      <c r="D21" s="234" t="s">
        <v>158</v>
      </c>
      <c r="E21" s="152"/>
      <c r="F21" s="83"/>
      <c r="G21" s="235"/>
      <c r="H21" s="236">
        <v>-9.7799999999999994</v>
      </c>
      <c r="I21" s="27">
        <f t="shared" si="3"/>
        <v>9.7799999999999994</v>
      </c>
      <c r="J21" s="24">
        <f t="shared" si="2"/>
        <v>0</v>
      </c>
      <c r="K21" s="246">
        <v>100</v>
      </c>
      <c r="L21" s="27">
        <f t="shared" si="0"/>
        <v>109.78</v>
      </c>
      <c r="M21" s="29">
        <f t="shared" si="1"/>
        <v>-11.224948875255624</v>
      </c>
      <c r="N21" s="237"/>
    </row>
    <row r="22" spans="1:256" ht="15.75" customHeight="1" x14ac:dyDescent="0.15">
      <c r="A22" s="326"/>
      <c r="B22" s="331"/>
      <c r="C22" s="234"/>
      <c r="D22" s="234" t="s">
        <v>161</v>
      </c>
      <c r="E22" s="152"/>
      <c r="F22" s="83"/>
      <c r="G22" s="238">
        <v>0</v>
      </c>
      <c r="H22" s="318">
        <v>17570</v>
      </c>
      <c r="I22" s="27">
        <f t="shared" si="3"/>
        <v>-17570</v>
      </c>
      <c r="J22" s="24">
        <f t="shared" si="2"/>
        <v>0</v>
      </c>
      <c r="K22" s="143">
        <v>0</v>
      </c>
      <c r="L22" s="27">
        <f t="shared" si="0"/>
        <v>-17570</v>
      </c>
      <c r="M22" s="29">
        <f t="shared" si="1"/>
        <v>-1</v>
      </c>
      <c r="N22" s="239"/>
    </row>
    <row r="23" spans="1:256" ht="15.75" customHeight="1" thickBot="1" x14ac:dyDescent="0.2">
      <c r="A23" s="326"/>
      <c r="B23" s="332"/>
      <c r="C23" s="168"/>
      <c r="D23" s="168" t="s">
        <v>160</v>
      </c>
      <c r="E23" s="240">
        <v>0</v>
      </c>
      <c r="F23" s="241">
        <v>0</v>
      </c>
      <c r="G23" s="242">
        <v>0</v>
      </c>
      <c r="H23" s="243">
        <v>5683.32</v>
      </c>
      <c r="I23" s="27">
        <f t="shared" si="3"/>
        <v>-5683.32</v>
      </c>
      <c r="J23" s="24">
        <f t="shared" si="2"/>
        <v>0</v>
      </c>
      <c r="K23" s="245"/>
      <c r="L23" s="27">
        <f t="shared" si="0"/>
        <v>-5683.32</v>
      </c>
      <c r="M23" s="29">
        <f t="shared" si="1"/>
        <v>-1</v>
      </c>
      <c r="N23" s="244"/>
    </row>
    <row r="24" spans="1:256" ht="15.75" customHeight="1" thickBot="1" x14ac:dyDescent="0.25">
      <c r="A24" s="328"/>
      <c r="B24" s="387" t="s">
        <v>8</v>
      </c>
      <c r="C24" s="391"/>
      <c r="D24" s="156"/>
      <c r="E24" s="128">
        <f>SUM(E4:E22)</f>
        <v>511943.81</v>
      </c>
      <c r="F24" s="68">
        <f>SUM(F4:F22)</f>
        <v>425450</v>
      </c>
      <c r="G24" s="90">
        <f>SUM(G4:G22)</f>
        <v>402543.92000000004</v>
      </c>
      <c r="H24" s="89">
        <f>SUM(H4:H23)</f>
        <v>492514.29</v>
      </c>
      <c r="I24" s="46">
        <f>SUM(I4:I16)+SUM(I17:I22)</f>
        <v>-84287.049999999988</v>
      </c>
      <c r="J24" s="46">
        <f>SUM(J4:J16)+SUM(J17:J22)</f>
        <v>4.1432083428647148</v>
      </c>
      <c r="K24" s="200">
        <f>SUM(K4:K10) + SUM(K14:K22)</f>
        <v>410300</v>
      </c>
      <c r="L24" s="47">
        <f>K24-H24</f>
        <v>-82214.289999999979</v>
      </c>
      <c r="M24" s="48">
        <f>L24/H24</f>
        <v>-0.16692772508184481</v>
      </c>
      <c r="N24" s="47"/>
    </row>
    <row r="25" spans="1:256" ht="15.75" customHeight="1" x14ac:dyDescent="0.15">
      <c r="A25" s="159" t="s">
        <v>122</v>
      </c>
      <c r="B25" s="158"/>
      <c r="C25" s="158"/>
      <c r="D25" s="169"/>
      <c r="E25" s="351"/>
      <c r="F25" s="74"/>
      <c r="G25" s="101"/>
      <c r="H25" s="102"/>
      <c r="I25" s="75"/>
      <c r="J25" s="75"/>
      <c r="K25" s="214"/>
      <c r="L25" s="27"/>
      <c r="M25" s="80"/>
      <c r="N25" s="79"/>
    </row>
    <row r="26" spans="1:256" ht="15" customHeight="1" x14ac:dyDescent="0.2">
      <c r="A26" s="159"/>
      <c r="B26" s="92"/>
      <c r="C26" s="383" t="s">
        <v>127</v>
      </c>
      <c r="D26" s="384"/>
      <c r="E26" s="147">
        <v>552.26</v>
      </c>
      <c r="F26" s="104">
        <v>600</v>
      </c>
      <c r="G26" s="105">
        <v>300</v>
      </c>
      <c r="H26" s="247">
        <v>600</v>
      </c>
      <c r="I26" s="27">
        <f t="shared" ref="I26:I52" si="4">G26-H26</f>
        <v>-300</v>
      </c>
      <c r="J26" s="24">
        <f t="shared" ref="J26:J53" si="5">G26/H26</f>
        <v>0.5</v>
      </c>
      <c r="K26" s="139"/>
      <c r="L26" s="27">
        <f t="shared" ref="L26:L53" si="6">K26-H26</f>
        <v>-600</v>
      </c>
      <c r="M26" s="29">
        <f t="shared" ref="M26:M53" si="7">L26/H26</f>
        <v>-1</v>
      </c>
      <c r="N26" s="107" t="s">
        <v>206</v>
      </c>
    </row>
    <row r="27" spans="1:256" ht="15" customHeight="1" x14ac:dyDescent="0.15">
      <c r="A27" s="159"/>
      <c r="B27" s="159"/>
      <c r="C27" s="161"/>
      <c r="D27" s="162"/>
      <c r="E27" s="147"/>
      <c r="F27" s="104"/>
      <c r="G27" s="105"/>
      <c r="H27" s="248"/>
      <c r="I27" s="27"/>
      <c r="J27" s="24"/>
      <c r="K27" s="139"/>
      <c r="L27" s="27"/>
      <c r="M27" s="29"/>
      <c r="N27" s="107"/>
    </row>
    <row r="28" spans="1:256" ht="15" customHeight="1" x14ac:dyDescent="0.15">
      <c r="A28" s="159"/>
      <c r="B28" s="159"/>
      <c r="C28" s="159"/>
      <c r="D28" s="163" t="s">
        <v>140</v>
      </c>
      <c r="E28" s="148">
        <v>162.29</v>
      </c>
      <c r="F28" s="108">
        <v>125</v>
      </c>
      <c r="G28" s="109">
        <v>0</v>
      </c>
      <c r="H28" s="249">
        <v>125</v>
      </c>
      <c r="I28" s="27">
        <f t="shared" si="4"/>
        <v>-125</v>
      </c>
      <c r="J28" s="24">
        <f t="shared" si="5"/>
        <v>0</v>
      </c>
      <c r="K28" s="140">
        <v>0</v>
      </c>
      <c r="L28" s="27">
        <f t="shared" si="6"/>
        <v>-125</v>
      </c>
      <c r="M28" s="29">
        <f t="shared" si="7"/>
        <v>-1</v>
      </c>
      <c r="N28" s="106"/>
    </row>
    <row r="29" spans="1:256" s="118" customFormat="1" ht="15" customHeight="1" x14ac:dyDescent="0.2">
      <c r="A29" s="164"/>
      <c r="C29" s="385" t="s">
        <v>141</v>
      </c>
      <c r="D29" s="384"/>
      <c r="E29" s="150">
        <f>SUM(E28:E28)</f>
        <v>162.29</v>
      </c>
      <c r="F29" s="113">
        <f>SUM(F28:F28)</f>
        <v>125</v>
      </c>
      <c r="G29" s="176">
        <f>SUM(G28:G28)</f>
        <v>0</v>
      </c>
      <c r="H29" s="177">
        <f>SUM(H28:H28)</f>
        <v>125</v>
      </c>
      <c r="I29" s="27">
        <f t="shared" si="4"/>
        <v>-125</v>
      </c>
      <c r="J29" s="24">
        <f t="shared" si="5"/>
        <v>0</v>
      </c>
      <c r="K29" s="213">
        <f>SUM(K28:K28)</f>
        <v>0</v>
      </c>
      <c r="L29" s="27">
        <f t="shared" si="6"/>
        <v>-125</v>
      </c>
      <c r="M29" s="29">
        <f t="shared" si="7"/>
        <v>-1</v>
      </c>
      <c r="N29" s="111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3"/>
      <c r="HF29" s="93"/>
      <c r="HG29" s="93"/>
      <c r="HH29" s="93"/>
      <c r="HI29" s="93"/>
      <c r="HJ29" s="93"/>
      <c r="HK29" s="93"/>
      <c r="HL29" s="93"/>
      <c r="HM29" s="93"/>
      <c r="HN29" s="93"/>
      <c r="HO29" s="93"/>
      <c r="HP29" s="93"/>
      <c r="HQ29" s="93"/>
      <c r="HR29" s="93"/>
      <c r="HS29" s="93"/>
      <c r="HT29" s="93"/>
      <c r="HU29" s="93"/>
      <c r="HV29" s="93"/>
      <c r="HW29" s="93"/>
      <c r="HX29" s="93"/>
      <c r="HY29" s="93"/>
      <c r="HZ29" s="93"/>
      <c r="IA29" s="93"/>
      <c r="IB29" s="93"/>
      <c r="IC29" s="93"/>
      <c r="ID29" s="93"/>
      <c r="IE29" s="93"/>
      <c r="IF29" s="93"/>
      <c r="IG29" s="93"/>
      <c r="IH29" s="93"/>
      <c r="II29" s="93"/>
      <c r="IJ29" s="93"/>
      <c r="IK29" s="93"/>
      <c r="IL29" s="93"/>
      <c r="IM29" s="93"/>
      <c r="IN29" s="93"/>
      <c r="IO29" s="93"/>
      <c r="IP29" s="93"/>
      <c r="IQ29" s="93"/>
      <c r="IR29" s="93"/>
      <c r="IS29" s="93"/>
      <c r="IT29" s="93"/>
      <c r="IU29" s="93"/>
      <c r="IV29" s="93"/>
    </row>
    <row r="30" spans="1:256" ht="15.5" customHeight="1" x14ac:dyDescent="0.15">
      <c r="A30" s="159"/>
      <c r="B30" s="159"/>
      <c r="C30" s="159"/>
      <c r="D30" s="165"/>
      <c r="E30" s="151"/>
      <c r="F30" s="84"/>
      <c r="G30" s="119"/>
      <c r="H30" s="129"/>
      <c r="I30" s="27"/>
      <c r="J30" s="24"/>
      <c r="K30" s="130"/>
      <c r="L30" s="27"/>
      <c r="M30" s="29"/>
      <c r="N30" s="84"/>
    </row>
    <row r="31" spans="1:256" s="97" customFormat="1" ht="15.5" customHeight="1" x14ac:dyDescent="0.2">
      <c r="A31" s="159"/>
      <c r="C31" s="386" t="s">
        <v>142</v>
      </c>
      <c r="D31" s="384"/>
      <c r="E31" s="131"/>
      <c r="F31" s="132"/>
      <c r="G31" s="133"/>
      <c r="H31" s="134"/>
      <c r="I31" s="27"/>
      <c r="J31" s="24"/>
      <c r="K31" s="135"/>
      <c r="L31" s="27"/>
      <c r="M31" s="29"/>
      <c r="N31" s="84" t="s">
        <v>150</v>
      </c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  <c r="IT31" s="94"/>
      <c r="IU31" s="94"/>
      <c r="IV31" s="94"/>
    </row>
    <row r="32" spans="1:256" ht="15.5" customHeight="1" x14ac:dyDescent="0.15">
      <c r="A32" s="159"/>
      <c r="B32" s="159"/>
      <c r="C32" s="159" t="s">
        <v>128</v>
      </c>
      <c r="D32" s="165"/>
      <c r="E32" s="151"/>
      <c r="F32" s="84"/>
      <c r="G32" s="119"/>
      <c r="H32" s="129"/>
      <c r="I32" s="27"/>
      <c r="J32" s="24"/>
      <c r="K32" s="130"/>
      <c r="L32" s="27"/>
      <c r="M32" s="29"/>
      <c r="N32" s="84"/>
    </row>
    <row r="33" spans="1:256" s="118" customFormat="1" ht="15" customHeight="1" x14ac:dyDescent="0.15">
      <c r="A33" s="335"/>
      <c r="B33" s="335"/>
      <c r="C33" s="335"/>
      <c r="D33" s="336" t="s">
        <v>123</v>
      </c>
      <c r="E33" s="337">
        <v>555.23</v>
      </c>
      <c r="F33" s="338">
        <v>700</v>
      </c>
      <c r="G33" s="309">
        <v>520</v>
      </c>
      <c r="H33" s="340">
        <v>600</v>
      </c>
      <c r="I33" s="27">
        <f t="shared" si="4"/>
        <v>-80</v>
      </c>
      <c r="J33" s="24">
        <f t="shared" si="5"/>
        <v>0.8666666666666667</v>
      </c>
      <c r="K33" s="339">
        <v>1100</v>
      </c>
      <c r="L33" s="27">
        <f t="shared" si="6"/>
        <v>500</v>
      </c>
      <c r="M33" s="29">
        <f t="shared" si="7"/>
        <v>0.83333333333333337</v>
      </c>
      <c r="N33" s="85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  <c r="GO33" s="93"/>
      <c r="GP33" s="93"/>
      <c r="GQ33" s="93"/>
      <c r="GR33" s="93"/>
      <c r="GS33" s="93"/>
      <c r="GT33" s="93"/>
      <c r="GU33" s="93"/>
      <c r="GV33" s="93"/>
      <c r="GW33" s="93"/>
      <c r="GX33" s="93"/>
      <c r="GY33" s="93"/>
      <c r="GZ33" s="93"/>
      <c r="HA33" s="93"/>
      <c r="HB33" s="93"/>
      <c r="HC33" s="93"/>
      <c r="HD33" s="93"/>
      <c r="HE33" s="93"/>
      <c r="HF33" s="93"/>
      <c r="HG33" s="93"/>
      <c r="HH33" s="93"/>
      <c r="HI33" s="93"/>
      <c r="HJ33" s="93"/>
      <c r="HK33" s="93"/>
      <c r="HL33" s="93"/>
      <c r="HM33" s="93"/>
      <c r="HN33" s="93"/>
      <c r="HO33" s="93"/>
      <c r="HP33" s="93"/>
      <c r="HQ33" s="93"/>
      <c r="HR33" s="93"/>
      <c r="HS33" s="93"/>
      <c r="HT33" s="93"/>
      <c r="HU33" s="93"/>
      <c r="HV33" s="93"/>
      <c r="HW33" s="93"/>
      <c r="HX33" s="93"/>
      <c r="HY33" s="93"/>
      <c r="HZ33" s="93"/>
      <c r="IA33" s="93"/>
      <c r="IB33" s="93"/>
      <c r="IC33" s="93"/>
      <c r="ID33" s="93"/>
      <c r="IE33" s="93"/>
      <c r="IF33" s="93"/>
      <c r="IG33" s="93"/>
      <c r="IH33" s="93"/>
      <c r="II33" s="93"/>
      <c r="IJ33" s="93"/>
      <c r="IK33" s="93"/>
      <c r="IL33" s="93"/>
      <c r="IM33" s="93"/>
      <c r="IN33" s="93"/>
      <c r="IO33" s="93"/>
      <c r="IP33" s="93"/>
      <c r="IQ33" s="93"/>
      <c r="IR33" s="93"/>
      <c r="IS33" s="93"/>
      <c r="IT33" s="93"/>
      <c r="IU33" s="93"/>
      <c r="IV33" s="93"/>
    </row>
    <row r="34" spans="1:256" ht="15" customHeight="1" x14ac:dyDescent="0.15">
      <c r="A34" s="159"/>
      <c r="B34" s="159"/>
      <c r="C34" s="159"/>
      <c r="D34" s="166"/>
      <c r="E34" s="152"/>
      <c r="F34" s="83"/>
      <c r="G34" s="28"/>
      <c r="H34" s="251"/>
      <c r="I34" s="27"/>
      <c r="J34" s="24"/>
      <c r="K34" s="138"/>
      <c r="L34" s="27"/>
      <c r="M34" s="29"/>
      <c r="N34" s="27"/>
    </row>
    <row r="35" spans="1:256" ht="15" customHeight="1" x14ac:dyDescent="0.2">
      <c r="A35" s="159"/>
      <c r="B35" s="161"/>
      <c r="C35" s="170"/>
      <c r="D35" s="160" t="s">
        <v>39</v>
      </c>
      <c r="E35" s="172"/>
      <c r="F35" s="173"/>
      <c r="G35" s="174">
        <v>0</v>
      </c>
      <c r="H35" s="252">
        <v>50</v>
      </c>
      <c r="I35" s="27">
        <f t="shared" si="4"/>
        <v>-50</v>
      </c>
      <c r="J35" s="24">
        <f t="shared" si="5"/>
        <v>0</v>
      </c>
      <c r="K35" s="175">
        <v>100</v>
      </c>
      <c r="L35" s="27">
        <f t="shared" si="6"/>
        <v>50</v>
      </c>
      <c r="M35" s="29">
        <f t="shared" si="7"/>
        <v>1</v>
      </c>
      <c r="N35" s="27" t="s">
        <v>195</v>
      </c>
    </row>
    <row r="36" spans="1:256" ht="15.75" customHeight="1" x14ac:dyDescent="0.2">
      <c r="A36" s="159"/>
      <c r="B36" s="333"/>
      <c r="C36" s="170"/>
      <c r="D36" s="160" t="s">
        <v>139</v>
      </c>
      <c r="E36" s="189">
        <f>'Programs Budget'!D26</f>
        <v>8515.57</v>
      </c>
      <c r="F36" s="189">
        <f>'Programs Budget'!E26</f>
        <v>7600</v>
      </c>
      <c r="G36" s="190">
        <f>'Programs Budget'!F26</f>
        <v>0</v>
      </c>
      <c r="H36" s="191">
        <f>'Programs Budget'!G26</f>
        <v>8000</v>
      </c>
      <c r="I36" s="27">
        <f t="shared" si="4"/>
        <v>-8000</v>
      </c>
      <c r="J36" s="24">
        <f t="shared" si="5"/>
        <v>0</v>
      </c>
      <c r="K36" s="314"/>
      <c r="L36" s="27">
        <f t="shared" si="6"/>
        <v>-8000</v>
      </c>
      <c r="M36" s="29">
        <f t="shared" si="7"/>
        <v>-1</v>
      </c>
      <c r="N36" s="171" t="s">
        <v>184</v>
      </c>
    </row>
    <row r="37" spans="1:256" ht="15.75" customHeight="1" x14ac:dyDescent="0.2">
      <c r="A37" s="159"/>
      <c r="B37" s="92"/>
      <c r="C37" s="170"/>
      <c r="D37" s="160"/>
      <c r="E37" s="145"/>
      <c r="F37" s="145"/>
      <c r="G37" s="194"/>
      <c r="H37" s="195"/>
      <c r="I37" s="27"/>
      <c r="J37" s="24"/>
      <c r="K37" s="196"/>
      <c r="L37" s="27"/>
      <c r="M37" s="29"/>
      <c r="N37" s="106"/>
    </row>
    <row r="38" spans="1:256" ht="15.75" customHeight="1" x14ac:dyDescent="0.15">
      <c r="A38" s="159"/>
      <c r="B38" s="159"/>
      <c r="C38" s="386" t="s">
        <v>145</v>
      </c>
      <c r="D38" s="394"/>
      <c r="E38" s="145">
        <v>60.55</v>
      </c>
      <c r="F38" s="145"/>
      <c r="G38" s="194">
        <v>0</v>
      </c>
      <c r="H38" s="195">
        <v>60.55</v>
      </c>
      <c r="I38" s="27">
        <f t="shared" si="4"/>
        <v>-60.55</v>
      </c>
      <c r="J38" s="24">
        <f t="shared" si="5"/>
        <v>0</v>
      </c>
      <c r="K38" s="196">
        <v>0</v>
      </c>
      <c r="L38" s="27">
        <f t="shared" si="6"/>
        <v>-60.55</v>
      </c>
      <c r="M38" s="29">
        <f t="shared" si="7"/>
        <v>-1</v>
      </c>
      <c r="N38" s="106"/>
    </row>
    <row r="39" spans="1:256" ht="15.75" customHeight="1" x14ac:dyDescent="0.15">
      <c r="A39" s="159"/>
      <c r="B39" s="159"/>
      <c r="C39" s="386" t="s">
        <v>146</v>
      </c>
      <c r="D39" s="395"/>
      <c r="E39" s="145">
        <v>5700</v>
      </c>
      <c r="F39" s="145">
        <v>5100</v>
      </c>
      <c r="G39" s="194">
        <v>2100</v>
      </c>
      <c r="H39" s="195">
        <v>5700</v>
      </c>
      <c r="I39" s="27">
        <f t="shared" si="4"/>
        <v>-3600</v>
      </c>
      <c r="J39" s="24">
        <f t="shared" si="5"/>
        <v>0.36842105263157893</v>
      </c>
      <c r="K39" s="196">
        <v>2000</v>
      </c>
      <c r="L39" s="27">
        <f t="shared" si="6"/>
        <v>-3700</v>
      </c>
      <c r="M39" s="29">
        <f t="shared" si="7"/>
        <v>-0.64912280701754388</v>
      </c>
      <c r="N39" s="106"/>
    </row>
    <row r="40" spans="1:256" ht="15.75" customHeight="1" x14ac:dyDescent="0.15">
      <c r="A40" s="159"/>
      <c r="B40" s="159"/>
      <c r="C40" s="184"/>
      <c r="D40" s="188"/>
      <c r="E40" s="145"/>
      <c r="F40" s="145"/>
      <c r="G40" s="194"/>
      <c r="H40" s="195"/>
      <c r="I40" s="27"/>
      <c r="J40" s="24"/>
      <c r="K40" s="196"/>
      <c r="L40" s="27"/>
      <c r="M40" s="29"/>
      <c r="N40" s="106"/>
    </row>
    <row r="41" spans="1:256" ht="15" customHeight="1" x14ac:dyDescent="0.15">
      <c r="A41" s="159"/>
      <c r="B41" s="159"/>
      <c r="C41" s="159" t="s">
        <v>144</v>
      </c>
      <c r="D41" s="165"/>
      <c r="E41" s="153"/>
      <c r="F41" s="84"/>
      <c r="G41" s="192"/>
      <c r="H41" s="129"/>
      <c r="I41" s="27"/>
      <c r="J41" s="24"/>
      <c r="K41" s="130"/>
      <c r="L41" s="27"/>
      <c r="M41" s="29"/>
      <c r="N41" s="84"/>
    </row>
    <row r="42" spans="1:256" ht="15" customHeight="1" x14ac:dyDescent="0.15">
      <c r="A42" s="159"/>
      <c r="B42" s="159"/>
      <c r="C42" s="159"/>
      <c r="D42" s="178" t="s">
        <v>54</v>
      </c>
      <c r="E42" s="179">
        <v>0</v>
      </c>
      <c r="F42" s="35">
        <v>100</v>
      </c>
      <c r="G42" s="36">
        <v>0</v>
      </c>
      <c r="H42" s="253">
        <v>100</v>
      </c>
      <c r="I42" s="27">
        <f t="shared" si="4"/>
        <v>-100</v>
      </c>
      <c r="J42" s="24">
        <f t="shared" si="5"/>
        <v>0</v>
      </c>
      <c r="K42" s="180">
        <v>50</v>
      </c>
      <c r="L42" s="27">
        <f t="shared" si="6"/>
        <v>-50</v>
      </c>
      <c r="M42" s="29">
        <f t="shared" si="7"/>
        <v>-0.5</v>
      </c>
      <c r="N42" s="27"/>
    </row>
    <row r="43" spans="1:256" ht="15" customHeight="1" x14ac:dyDescent="0.15">
      <c r="A43" s="159"/>
      <c r="B43" s="159"/>
      <c r="C43" s="159"/>
      <c r="D43" s="178" t="s">
        <v>51</v>
      </c>
      <c r="E43" s="179">
        <v>4264.25</v>
      </c>
      <c r="F43" s="35">
        <v>4100</v>
      </c>
      <c r="G43" s="36">
        <v>1168.95</v>
      </c>
      <c r="H43" s="253">
        <v>3500</v>
      </c>
      <c r="I43" s="27">
        <f t="shared" si="4"/>
        <v>-2331.0500000000002</v>
      </c>
      <c r="J43" s="24">
        <f t="shared" si="5"/>
        <v>0.33398571428571427</v>
      </c>
      <c r="K43" s="315">
        <v>3500</v>
      </c>
      <c r="L43" s="27">
        <f t="shared" si="6"/>
        <v>0</v>
      </c>
      <c r="M43" s="29">
        <f t="shared" si="7"/>
        <v>0</v>
      </c>
      <c r="N43" s="27" t="s">
        <v>198</v>
      </c>
    </row>
    <row r="44" spans="1:256" ht="15" customHeight="1" x14ac:dyDescent="0.15">
      <c r="A44" s="13"/>
      <c r="B44" s="14"/>
      <c r="C44" s="14"/>
      <c r="D44" s="198" t="s">
        <v>212</v>
      </c>
      <c r="E44" s="35"/>
      <c r="F44" s="35"/>
      <c r="G44" s="36"/>
      <c r="H44" s="253"/>
      <c r="I44" s="27">
        <f t="shared" si="4"/>
        <v>0</v>
      </c>
      <c r="J44" s="24"/>
      <c r="K44" s="201">
        <v>700</v>
      </c>
      <c r="L44" s="27">
        <f t="shared" si="6"/>
        <v>700</v>
      </c>
      <c r="M44" s="29"/>
      <c r="N44" s="53" t="s">
        <v>213</v>
      </c>
    </row>
    <row r="45" spans="1:256" ht="15" customHeight="1" x14ac:dyDescent="0.15">
      <c r="A45" s="159"/>
      <c r="B45" s="159"/>
      <c r="C45" s="159"/>
      <c r="D45" s="178" t="s">
        <v>50</v>
      </c>
      <c r="E45" s="179">
        <v>3880.17</v>
      </c>
      <c r="F45" s="35">
        <v>4000</v>
      </c>
      <c r="G45" s="36">
        <v>906.24</v>
      </c>
      <c r="H45" s="253">
        <v>4000</v>
      </c>
      <c r="I45" s="27">
        <f t="shared" si="4"/>
        <v>-3093.76</v>
      </c>
      <c r="J45" s="24">
        <f t="shared" si="5"/>
        <v>0.22656000000000001</v>
      </c>
      <c r="K45" s="180">
        <v>4000</v>
      </c>
      <c r="L45" s="27">
        <f t="shared" si="6"/>
        <v>0</v>
      </c>
      <c r="M45" s="29">
        <f t="shared" si="7"/>
        <v>0</v>
      </c>
      <c r="N45" s="27"/>
    </row>
    <row r="46" spans="1:256" ht="15" customHeight="1" x14ac:dyDescent="0.15">
      <c r="A46" s="159"/>
      <c r="B46" s="159"/>
      <c r="C46" s="159"/>
      <c r="D46" s="178" t="s">
        <v>49</v>
      </c>
      <c r="E46" s="179">
        <v>13679.55</v>
      </c>
      <c r="F46" s="35">
        <v>11200</v>
      </c>
      <c r="G46" s="36">
        <v>7443.63</v>
      </c>
      <c r="H46" s="253">
        <v>17500</v>
      </c>
      <c r="I46" s="27">
        <f t="shared" si="4"/>
        <v>-10056.369999999999</v>
      </c>
      <c r="J46" s="24">
        <f t="shared" si="5"/>
        <v>0.42535028571428574</v>
      </c>
      <c r="K46" s="180">
        <v>11200</v>
      </c>
      <c r="L46" s="27">
        <f t="shared" si="6"/>
        <v>-6300</v>
      </c>
      <c r="M46" s="29">
        <f t="shared" si="7"/>
        <v>-0.36</v>
      </c>
      <c r="N46" s="27"/>
    </row>
    <row r="47" spans="1:256" ht="15" customHeight="1" x14ac:dyDescent="0.15">
      <c r="A47" s="159"/>
      <c r="B47" s="159"/>
      <c r="C47" s="159"/>
      <c r="D47" s="178" t="s">
        <v>48</v>
      </c>
      <c r="E47" s="179">
        <v>32400</v>
      </c>
      <c r="F47" s="35">
        <v>31200</v>
      </c>
      <c r="G47" s="36">
        <v>30000</v>
      </c>
      <c r="H47" s="253">
        <v>31200</v>
      </c>
      <c r="I47" s="27">
        <f t="shared" si="4"/>
        <v>-1200</v>
      </c>
      <c r="J47" s="24">
        <f t="shared" si="5"/>
        <v>0.96153846153846156</v>
      </c>
      <c r="K47" s="180">
        <v>32400</v>
      </c>
      <c r="L47" s="27">
        <f t="shared" si="6"/>
        <v>1200</v>
      </c>
      <c r="M47" s="29">
        <f t="shared" si="7"/>
        <v>3.8461538461538464E-2</v>
      </c>
      <c r="N47" s="27"/>
    </row>
    <row r="48" spans="1:256" ht="15" customHeight="1" x14ac:dyDescent="0.15">
      <c r="A48" s="159"/>
      <c r="B48" s="159"/>
      <c r="C48" s="159"/>
      <c r="D48" s="178" t="s">
        <v>46</v>
      </c>
      <c r="E48" s="179">
        <v>37384.629999999997</v>
      </c>
      <c r="F48" s="35">
        <v>36000</v>
      </c>
      <c r="G48" s="36">
        <v>34615.480000000003</v>
      </c>
      <c r="H48" s="253">
        <v>36000</v>
      </c>
      <c r="I48" s="27">
        <f t="shared" si="4"/>
        <v>-1384.5199999999968</v>
      </c>
      <c r="J48" s="24">
        <f t="shared" si="5"/>
        <v>0.96154111111111118</v>
      </c>
      <c r="K48" s="180">
        <v>37384.629999999997</v>
      </c>
      <c r="L48" s="27">
        <f t="shared" si="6"/>
        <v>1384.6299999999974</v>
      </c>
      <c r="M48" s="29">
        <f t="shared" si="7"/>
        <v>3.8461944444444375E-2</v>
      </c>
      <c r="N48" s="27"/>
    </row>
    <row r="49" spans="1:14" ht="15" customHeight="1" x14ac:dyDescent="0.15">
      <c r="A49" s="159"/>
      <c r="B49" s="159"/>
      <c r="C49" s="159"/>
      <c r="D49" s="178" t="s">
        <v>45</v>
      </c>
      <c r="E49" s="179">
        <v>48296.2</v>
      </c>
      <c r="F49" s="35">
        <v>48700</v>
      </c>
      <c r="G49" s="36">
        <v>46826.99</v>
      </c>
      <c r="H49" s="253">
        <v>48700</v>
      </c>
      <c r="I49" s="27">
        <f t="shared" si="4"/>
        <v>-1873.010000000002</v>
      </c>
      <c r="J49" s="24">
        <f t="shared" si="5"/>
        <v>0.96153983572895274</v>
      </c>
      <c r="K49" s="180">
        <v>48700</v>
      </c>
      <c r="L49" s="27">
        <f t="shared" si="6"/>
        <v>0</v>
      </c>
      <c r="M49" s="29">
        <f t="shared" si="7"/>
        <v>0</v>
      </c>
      <c r="N49" s="27"/>
    </row>
    <row r="50" spans="1:14" ht="15" customHeight="1" x14ac:dyDescent="0.15">
      <c r="A50" s="159"/>
      <c r="B50" s="159"/>
      <c r="C50" s="159"/>
      <c r="D50" s="178" t="s">
        <v>47</v>
      </c>
      <c r="E50" s="179">
        <v>34373.160000000003</v>
      </c>
      <c r="F50" s="35">
        <v>32600</v>
      </c>
      <c r="G50" s="36">
        <v>31827</v>
      </c>
      <c r="H50" s="253">
        <v>32600</v>
      </c>
      <c r="I50" s="27">
        <f t="shared" si="4"/>
        <v>-773</v>
      </c>
      <c r="J50" s="24">
        <f t="shared" si="5"/>
        <v>0.9762883435582822</v>
      </c>
      <c r="K50" s="180">
        <v>34373.160000000003</v>
      </c>
      <c r="L50" s="27">
        <f t="shared" si="6"/>
        <v>1773.1600000000035</v>
      </c>
      <c r="M50" s="29">
        <f t="shared" si="7"/>
        <v>5.4391411042944891E-2</v>
      </c>
      <c r="N50" s="27"/>
    </row>
    <row r="51" spans="1:14" ht="15" customHeight="1" x14ac:dyDescent="0.15">
      <c r="A51" s="159"/>
      <c r="B51" s="159"/>
      <c r="C51" s="159"/>
      <c r="D51" s="178" t="s">
        <v>52</v>
      </c>
      <c r="E51" s="179">
        <v>11614.84</v>
      </c>
      <c r="F51" s="35">
        <v>15000</v>
      </c>
      <c r="G51" s="36">
        <v>13027.93</v>
      </c>
      <c r="H51" s="253">
        <v>15000</v>
      </c>
      <c r="I51" s="27">
        <f t="shared" si="4"/>
        <v>-1972.0699999999997</v>
      </c>
      <c r="J51" s="24">
        <f t="shared" si="5"/>
        <v>0.86852866666666673</v>
      </c>
      <c r="K51" s="180">
        <v>12000</v>
      </c>
      <c r="L51" s="27">
        <f t="shared" si="6"/>
        <v>-3000</v>
      </c>
      <c r="M51" s="29">
        <f t="shared" si="7"/>
        <v>-0.2</v>
      </c>
      <c r="N51" s="27"/>
    </row>
    <row r="52" spans="1:14" ht="15" customHeight="1" thickBot="1" x14ac:dyDescent="0.2">
      <c r="A52" s="322"/>
      <c r="B52" s="157"/>
      <c r="C52" s="157"/>
      <c r="D52" s="197" t="s">
        <v>53</v>
      </c>
      <c r="E52" s="179">
        <v>1408.31</v>
      </c>
      <c r="F52" s="35">
        <v>1500</v>
      </c>
      <c r="G52" s="36">
        <v>96</v>
      </c>
      <c r="H52" s="253">
        <v>1500</v>
      </c>
      <c r="I52" s="27">
        <f t="shared" si="4"/>
        <v>-1404</v>
      </c>
      <c r="J52" s="24">
        <f t="shared" si="5"/>
        <v>6.4000000000000001E-2</v>
      </c>
      <c r="K52" s="180">
        <v>1500</v>
      </c>
      <c r="L52" s="27">
        <f t="shared" si="6"/>
        <v>0</v>
      </c>
      <c r="M52" s="29">
        <f t="shared" si="7"/>
        <v>0</v>
      </c>
      <c r="N52" s="27"/>
    </row>
    <row r="53" spans="1:14" ht="15.75" customHeight="1" thickBot="1" x14ac:dyDescent="0.25">
      <c r="A53" s="321"/>
      <c r="B53" s="320"/>
      <c r="C53" s="387" t="s">
        <v>224</v>
      </c>
      <c r="D53" s="388"/>
      <c r="E53" s="181">
        <f>SUM(E42:E52)</f>
        <v>187301.11</v>
      </c>
      <c r="F53" s="182">
        <f>SUM(F42:F52)</f>
        <v>184400</v>
      </c>
      <c r="G53" s="186">
        <f>SUM(G42:G52)</f>
        <v>165912.22</v>
      </c>
      <c r="H53" s="187">
        <f>SUM(H42:H52)</f>
        <v>190100</v>
      </c>
      <c r="I53" s="182">
        <f>SUM(I42:I52)</f>
        <v>-24187.78</v>
      </c>
      <c r="J53" s="24">
        <f t="shared" si="5"/>
        <v>0.8727628616517622</v>
      </c>
      <c r="K53" s="185">
        <f>SUM(K42:K52)</f>
        <v>185807.79</v>
      </c>
      <c r="L53" s="27">
        <f t="shared" si="6"/>
        <v>-4292.2099999999919</v>
      </c>
      <c r="M53" s="29">
        <f t="shared" si="7"/>
        <v>-2.2578695423461293E-2</v>
      </c>
      <c r="N53" s="47"/>
    </row>
    <row r="54" spans="1:14" ht="14" x14ac:dyDescent="0.15">
      <c r="A54" s="71"/>
      <c r="B54" s="319"/>
      <c r="C54" s="72"/>
      <c r="D54" s="73"/>
      <c r="E54" s="75"/>
      <c r="F54" s="74"/>
      <c r="G54" s="76"/>
      <c r="H54" s="77"/>
      <c r="I54" s="75"/>
      <c r="J54" s="75"/>
      <c r="K54" s="78"/>
      <c r="L54" s="27"/>
      <c r="M54" s="80"/>
      <c r="N54" s="79"/>
    </row>
    <row r="55" spans="1:14" ht="14" x14ac:dyDescent="0.15">
      <c r="A55" s="13"/>
      <c r="B55" s="14"/>
      <c r="C55" s="14" t="s">
        <v>21</v>
      </c>
      <c r="D55" s="19"/>
      <c r="E55" s="27"/>
      <c r="F55" s="27"/>
      <c r="G55" s="28"/>
      <c r="H55" s="251"/>
      <c r="I55" s="27"/>
      <c r="J55" s="24"/>
      <c r="K55" s="180"/>
      <c r="L55" s="27"/>
      <c r="M55" s="29"/>
      <c r="N55" s="27"/>
    </row>
    <row r="56" spans="1:14" ht="14" x14ac:dyDescent="0.15">
      <c r="A56" s="13"/>
      <c r="B56" s="14"/>
      <c r="C56" s="14"/>
      <c r="D56" s="198" t="s">
        <v>55</v>
      </c>
      <c r="E56" s="35">
        <v>24737.33</v>
      </c>
      <c r="F56" s="35">
        <v>28800</v>
      </c>
      <c r="G56" s="36">
        <v>16956.95</v>
      </c>
      <c r="H56" s="253">
        <v>28800</v>
      </c>
      <c r="I56" s="27">
        <f t="shared" ref="I56:I58" si="8">G56-H56</f>
        <v>-11843.05</v>
      </c>
      <c r="J56" s="24">
        <f t="shared" ref="J56:J59" si="9">G56/H56</f>
        <v>0.58878298611111113</v>
      </c>
      <c r="K56" s="180">
        <v>27000</v>
      </c>
      <c r="L56" s="27">
        <f t="shared" ref="L56:L58" si="10">K56-H56</f>
        <v>-1800</v>
      </c>
      <c r="M56" s="29">
        <f t="shared" ref="M56:M59" si="11">L56/H56</f>
        <v>-6.25E-2</v>
      </c>
      <c r="N56" s="27"/>
    </row>
    <row r="57" spans="1:14" ht="14" x14ac:dyDescent="0.15">
      <c r="A57" s="13"/>
      <c r="B57" s="14"/>
      <c r="C57" s="14"/>
      <c r="D57" s="198" t="s">
        <v>119</v>
      </c>
      <c r="E57" s="35">
        <v>2610.41</v>
      </c>
      <c r="F57" s="35">
        <v>2000</v>
      </c>
      <c r="G57" s="36">
        <v>1451.76</v>
      </c>
      <c r="H57" s="253">
        <v>2500</v>
      </c>
      <c r="I57" s="27">
        <f t="shared" si="8"/>
        <v>-1048.24</v>
      </c>
      <c r="J57" s="24">
        <f t="shared" si="9"/>
        <v>0.580704</v>
      </c>
      <c r="K57" s="180">
        <v>2000</v>
      </c>
      <c r="L57" s="27">
        <f t="shared" si="10"/>
        <v>-500</v>
      </c>
      <c r="M57" s="29">
        <f t="shared" si="11"/>
        <v>-0.2</v>
      </c>
      <c r="N57" s="27"/>
    </row>
    <row r="58" spans="1:14" thickBot="1" x14ac:dyDescent="0.2">
      <c r="A58" s="13"/>
      <c r="B58" s="82"/>
      <c r="C58" s="14"/>
      <c r="D58" s="198" t="s">
        <v>120</v>
      </c>
      <c r="E58" s="35">
        <v>803.12</v>
      </c>
      <c r="F58" s="35">
        <v>1000</v>
      </c>
      <c r="G58" s="36">
        <v>1721.24</v>
      </c>
      <c r="H58" s="253">
        <v>1000</v>
      </c>
      <c r="I58" s="27">
        <f t="shared" si="8"/>
        <v>721.24</v>
      </c>
      <c r="J58" s="24">
        <f t="shared" si="9"/>
        <v>1.7212400000000001</v>
      </c>
      <c r="K58" s="180">
        <v>1800</v>
      </c>
      <c r="L58" s="27">
        <f t="shared" si="10"/>
        <v>800</v>
      </c>
      <c r="M58" s="29">
        <f t="shared" si="11"/>
        <v>0.8</v>
      </c>
      <c r="N58" s="27"/>
    </row>
    <row r="59" spans="1:14" ht="15" customHeight="1" thickBot="1" x14ac:dyDescent="0.25">
      <c r="A59" s="43"/>
      <c r="B59" s="323"/>
      <c r="C59" s="392" t="s">
        <v>56</v>
      </c>
      <c r="D59" s="393"/>
      <c r="E59" s="182">
        <f>SUM(E56:E58)</f>
        <v>28150.86</v>
      </c>
      <c r="F59" s="182">
        <f>SUM(F56:F58)</f>
        <v>31800</v>
      </c>
      <c r="G59" s="186">
        <f>SUM(G56:G58)</f>
        <v>20129.95</v>
      </c>
      <c r="H59" s="187">
        <f>SUM(H56:H58)</f>
        <v>32300</v>
      </c>
      <c r="I59" s="182">
        <f>SUM(I56:I58)</f>
        <v>-12170.05</v>
      </c>
      <c r="J59" s="24">
        <f t="shared" si="9"/>
        <v>0.62321826625387</v>
      </c>
      <c r="K59" s="183">
        <f>SUM(K56:K58)</f>
        <v>30800</v>
      </c>
      <c r="L59" s="47">
        <f>K59-H59</f>
        <v>-1500</v>
      </c>
      <c r="M59" s="29">
        <f t="shared" si="11"/>
        <v>-4.6439628482972138E-2</v>
      </c>
      <c r="N59" s="47"/>
    </row>
    <row r="60" spans="1:14" ht="15.75" hidden="1" customHeight="1" thickBot="1" x14ac:dyDescent="0.2">
      <c r="A60" s="71"/>
      <c r="B60" s="72"/>
      <c r="C60" s="72"/>
      <c r="D60" s="73"/>
      <c r="E60" s="75"/>
      <c r="F60" s="74"/>
      <c r="G60" s="76"/>
      <c r="H60" s="77"/>
      <c r="I60" s="75"/>
      <c r="J60" s="75"/>
      <c r="K60" s="78"/>
      <c r="L60" s="79"/>
      <c r="M60" s="80"/>
      <c r="N60" s="79"/>
    </row>
    <row r="61" spans="1:14" ht="14" x14ac:dyDescent="0.15">
      <c r="A61" s="13"/>
      <c r="B61" s="14"/>
      <c r="C61" s="14" t="s">
        <v>57</v>
      </c>
      <c r="D61" s="19"/>
      <c r="E61" s="27"/>
      <c r="F61" s="27"/>
      <c r="G61" s="28"/>
      <c r="H61" s="251"/>
      <c r="I61" s="27"/>
      <c r="J61" s="24"/>
      <c r="K61" s="138"/>
      <c r="L61" s="27"/>
      <c r="M61" s="27"/>
      <c r="N61" s="27"/>
    </row>
    <row r="62" spans="1:14" ht="14" x14ac:dyDescent="0.15">
      <c r="A62" s="13"/>
      <c r="B62" s="14"/>
      <c r="C62" s="14"/>
      <c r="D62" s="296" t="s">
        <v>62</v>
      </c>
      <c r="E62" s="35">
        <v>0</v>
      </c>
      <c r="F62" s="35">
        <v>1200</v>
      </c>
      <c r="G62" s="36">
        <v>0</v>
      </c>
      <c r="H62" s="253">
        <v>1200</v>
      </c>
      <c r="I62" s="27">
        <f t="shared" ref="I62:I68" si="12">G62-H62</f>
        <v>-1200</v>
      </c>
      <c r="J62" s="24">
        <f t="shared" ref="J62:J69" si="13">G62/H62</f>
        <v>0</v>
      </c>
      <c r="K62" s="180"/>
      <c r="L62" s="27">
        <f t="shared" ref="L62:L68" si="14">K62-H62</f>
        <v>-1200</v>
      </c>
      <c r="M62" s="29">
        <f t="shared" ref="M62:M68" si="15">L62/H62</f>
        <v>-1</v>
      </c>
      <c r="N62" s="27" t="s">
        <v>172</v>
      </c>
    </row>
    <row r="63" spans="1:14" ht="14" x14ac:dyDescent="0.15">
      <c r="A63" s="13"/>
      <c r="B63" s="14"/>
      <c r="C63" s="14"/>
      <c r="D63" s="198" t="s">
        <v>162</v>
      </c>
      <c r="E63" s="35"/>
      <c r="F63" s="35"/>
      <c r="G63" s="36">
        <v>2379.4</v>
      </c>
      <c r="H63" s="253">
        <v>3204</v>
      </c>
      <c r="I63" s="27">
        <f t="shared" si="12"/>
        <v>-824.59999999999991</v>
      </c>
      <c r="J63" s="24">
        <f t="shared" si="13"/>
        <v>0.74263420724094886</v>
      </c>
      <c r="K63" s="180">
        <v>3300</v>
      </c>
      <c r="L63" s="27">
        <f t="shared" si="14"/>
        <v>96</v>
      </c>
      <c r="M63" s="29">
        <f t="shared" si="15"/>
        <v>2.9962546816479401E-2</v>
      </c>
      <c r="N63" s="27" t="s">
        <v>208</v>
      </c>
    </row>
    <row r="64" spans="1:14" ht="14" x14ac:dyDescent="0.15">
      <c r="A64" s="13"/>
      <c r="B64" s="14"/>
      <c r="C64" s="14"/>
      <c r="D64" s="198" t="s">
        <v>58</v>
      </c>
      <c r="E64" s="35">
        <v>19203.48</v>
      </c>
      <c r="F64" s="35">
        <v>19000</v>
      </c>
      <c r="G64" s="36">
        <v>18994</v>
      </c>
      <c r="H64" s="253">
        <v>19000</v>
      </c>
      <c r="I64" s="27">
        <f t="shared" si="12"/>
        <v>-6</v>
      </c>
      <c r="J64" s="24">
        <f t="shared" si="13"/>
        <v>0.99968421052631584</v>
      </c>
      <c r="K64" s="180">
        <v>19220</v>
      </c>
      <c r="L64" s="27">
        <f t="shared" si="14"/>
        <v>220</v>
      </c>
      <c r="M64" s="29">
        <f t="shared" si="15"/>
        <v>1.1578947368421053E-2</v>
      </c>
      <c r="N64" s="27" t="s">
        <v>186</v>
      </c>
    </row>
    <row r="65" spans="1:256" ht="14" x14ac:dyDescent="0.15">
      <c r="A65" s="13"/>
      <c r="B65" s="14"/>
      <c r="C65" s="14"/>
      <c r="D65" s="198" t="s">
        <v>163</v>
      </c>
      <c r="E65" s="35"/>
      <c r="F65" s="35"/>
      <c r="G65" s="36">
        <v>1606</v>
      </c>
      <c r="H65" s="253">
        <v>1515</v>
      </c>
      <c r="I65" s="27">
        <f t="shared" si="12"/>
        <v>91</v>
      </c>
      <c r="J65" s="24">
        <f t="shared" si="13"/>
        <v>1.06006600660066</v>
      </c>
      <c r="K65" s="180">
        <v>1650</v>
      </c>
      <c r="L65" s="27">
        <f t="shared" si="14"/>
        <v>135</v>
      </c>
      <c r="M65" s="29">
        <f t="shared" si="15"/>
        <v>8.9108910891089105E-2</v>
      </c>
      <c r="N65" s="27" t="s">
        <v>185</v>
      </c>
    </row>
    <row r="66" spans="1:256" ht="14" x14ac:dyDescent="0.15">
      <c r="A66" s="13"/>
      <c r="B66" s="14"/>
      <c r="C66" s="14"/>
      <c r="D66" s="198" t="s">
        <v>59</v>
      </c>
      <c r="E66" s="35">
        <v>17368.45</v>
      </c>
      <c r="F66" s="35">
        <v>18000</v>
      </c>
      <c r="G66" s="36">
        <v>17442.490000000002</v>
      </c>
      <c r="H66" s="253">
        <v>18000</v>
      </c>
      <c r="I66" s="27">
        <f t="shared" si="12"/>
        <v>-557.5099999999984</v>
      </c>
      <c r="J66" s="24">
        <f t="shared" si="13"/>
        <v>0.96902722222222226</v>
      </c>
      <c r="K66" s="180">
        <v>19000</v>
      </c>
      <c r="L66" s="27">
        <f t="shared" si="14"/>
        <v>1000</v>
      </c>
      <c r="M66" s="29">
        <f t="shared" si="15"/>
        <v>5.5555555555555552E-2</v>
      </c>
      <c r="N66" s="27"/>
    </row>
    <row r="67" spans="1:256" ht="14" x14ac:dyDescent="0.15">
      <c r="A67" s="13"/>
      <c r="B67" s="14"/>
      <c r="C67" s="14"/>
      <c r="D67" s="198" t="s">
        <v>60</v>
      </c>
      <c r="E67" s="35">
        <v>2427</v>
      </c>
      <c r="F67" s="35">
        <v>2700</v>
      </c>
      <c r="G67" s="36">
        <v>2251</v>
      </c>
      <c r="H67" s="253">
        <v>2700</v>
      </c>
      <c r="I67" s="27">
        <f t="shared" si="12"/>
        <v>-449</v>
      </c>
      <c r="J67" s="24">
        <f t="shared" si="13"/>
        <v>0.83370370370370372</v>
      </c>
      <c r="K67" s="180">
        <v>2500</v>
      </c>
      <c r="L67" s="27">
        <f t="shared" si="14"/>
        <v>-200</v>
      </c>
      <c r="M67" s="29">
        <f t="shared" si="15"/>
        <v>-7.407407407407407E-2</v>
      </c>
      <c r="N67" s="27"/>
    </row>
    <row r="68" spans="1:256" thickBot="1" x14ac:dyDescent="0.2">
      <c r="A68" s="13"/>
      <c r="B68" s="14"/>
      <c r="C68" s="14"/>
      <c r="D68" s="199" t="s">
        <v>61</v>
      </c>
      <c r="E68" s="35">
        <v>16839.09</v>
      </c>
      <c r="F68" s="35">
        <v>16400</v>
      </c>
      <c r="G68" s="36">
        <v>6394</v>
      </c>
      <c r="H68" s="253">
        <v>16400</v>
      </c>
      <c r="I68" s="27">
        <f t="shared" si="12"/>
        <v>-10006</v>
      </c>
      <c r="J68" s="24">
        <f t="shared" si="13"/>
        <v>0.38987804878048782</v>
      </c>
      <c r="K68" s="180">
        <v>7000</v>
      </c>
      <c r="L68" s="27">
        <f t="shared" si="14"/>
        <v>-9400</v>
      </c>
      <c r="M68" s="29">
        <f t="shared" si="15"/>
        <v>-0.57317073170731703</v>
      </c>
      <c r="N68" s="27" t="s">
        <v>209</v>
      </c>
    </row>
    <row r="69" spans="1:256" ht="15.75" customHeight="1" thickBot="1" x14ac:dyDescent="0.2">
      <c r="A69" s="43"/>
      <c r="B69" s="44" t="s">
        <v>220</v>
      </c>
      <c r="C69" s="44"/>
      <c r="D69" s="45"/>
      <c r="E69" s="68">
        <f>SUM(E62:E68)</f>
        <v>55838.020000000004</v>
      </c>
      <c r="F69" s="68">
        <f>SUM(F62:F68)</f>
        <v>57300</v>
      </c>
      <c r="G69" s="90">
        <f>SUM(G62:G68)</f>
        <v>49066.89</v>
      </c>
      <c r="H69" s="89">
        <f>SUM(H62:H68)</f>
        <v>62019</v>
      </c>
      <c r="I69" s="291">
        <f>SUM(I62:I68)</f>
        <v>-12952.109999999999</v>
      </c>
      <c r="J69" s="24">
        <f t="shared" si="13"/>
        <v>0.79115899966139402</v>
      </c>
      <c r="K69" s="200">
        <f>SUM(K62:K68)</f>
        <v>52670</v>
      </c>
      <c r="L69" s="291">
        <f>SUM(L62:L68)</f>
        <v>-9349</v>
      </c>
      <c r="M69" s="29">
        <f>L69/H69</f>
        <v>-0.15074412679985166</v>
      </c>
      <c r="N69" s="47"/>
    </row>
    <row r="70" spans="1:256" ht="15.75" customHeight="1" x14ac:dyDescent="0.15">
      <c r="A70" s="71"/>
      <c r="B70" s="72"/>
      <c r="C70" s="72"/>
      <c r="D70" s="73"/>
      <c r="E70" s="75"/>
      <c r="F70" s="74"/>
      <c r="G70" s="76"/>
      <c r="H70" s="77"/>
      <c r="I70" s="75"/>
      <c r="J70" s="75"/>
      <c r="K70" s="78"/>
      <c r="L70" s="27"/>
      <c r="M70" s="80"/>
      <c r="N70" s="79"/>
    </row>
    <row r="71" spans="1:256" ht="15" customHeight="1" x14ac:dyDescent="0.15">
      <c r="A71" s="13"/>
      <c r="B71" s="14"/>
      <c r="C71" s="14" t="s">
        <v>22</v>
      </c>
      <c r="D71" s="19"/>
      <c r="E71" s="27"/>
      <c r="F71" s="27"/>
      <c r="G71" s="28"/>
      <c r="H71" s="251"/>
      <c r="I71" s="27"/>
      <c r="J71" s="24"/>
      <c r="K71" s="138"/>
      <c r="L71" s="27"/>
      <c r="M71" s="27"/>
      <c r="N71" s="53"/>
    </row>
    <row r="72" spans="1:256" s="118" customFormat="1" ht="15" customHeight="1" x14ac:dyDescent="0.15">
      <c r="A72" s="275"/>
      <c r="B72" s="276"/>
      <c r="C72" s="276"/>
      <c r="D72" s="296" t="s">
        <v>70</v>
      </c>
      <c r="E72" s="285">
        <v>0</v>
      </c>
      <c r="F72" s="285">
        <v>900</v>
      </c>
      <c r="G72" s="302"/>
      <c r="H72" s="313"/>
      <c r="I72" s="85"/>
      <c r="J72" s="24"/>
      <c r="K72" s="201"/>
      <c r="L72" s="27"/>
      <c r="M72" s="29"/>
      <c r="N72" s="310" t="s">
        <v>166</v>
      </c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3"/>
      <c r="DE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  <c r="DP72" s="93"/>
      <c r="DQ72" s="93"/>
      <c r="DR72" s="93"/>
      <c r="DS72" s="93"/>
      <c r="DT72" s="93"/>
      <c r="DU72" s="93"/>
      <c r="DV72" s="93"/>
      <c r="DW72" s="93"/>
      <c r="DX72" s="93"/>
      <c r="DY72" s="93"/>
      <c r="DZ72" s="93"/>
      <c r="EA72" s="93"/>
      <c r="EB72" s="93"/>
      <c r="EC72" s="93"/>
      <c r="ED72" s="93"/>
      <c r="EE72" s="93"/>
      <c r="EF72" s="93"/>
      <c r="EG72" s="93"/>
      <c r="EH72" s="93"/>
      <c r="EI72" s="93"/>
      <c r="EJ72" s="93"/>
      <c r="EK72" s="93"/>
      <c r="EL72" s="93"/>
      <c r="EM72" s="93"/>
      <c r="EN72" s="93"/>
      <c r="EO72" s="93"/>
      <c r="EP72" s="93"/>
      <c r="EQ72" s="93"/>
      <c r="ER72" s="93"/>
      <c r="ES72" s="93"/>
      <c r="ET72" s="93"/>
      <c r="EU72" s="93"/>
      <c r="EV72" s="93"/>
      <c r="EW72" s="93"/>
      <c r="EX72" s="93"/>
      <c r="EY72" s="93"/>
      <c r="EZ72" s="93"/>
      <c r="FA72" s="93"/>
      <c r="FB72" s="93"/>
      <c r="FC72" s="93"/>
      <c r="FD72" s="93"/>
      <c r="FE72" s="93"/>
      <c r="FF72" s="93"/>
      <c r="FG72" s="93"/>
      <c r="FH72" s="93"/>
      <c r="FI72" s="93"/>
      <c r="FJ72" s="93"/>
      <c r="FK72" s="93"/>
      <c r="FL72" s="93"/>
      <c r="FM72" s="93"/>
      <c r="FN72" s="93"/>
      <c r="FO72" s="93"/>
      <c r="FP72" s="93"/>
      <c r="FQ72" s="93"/>
      <c r="FR72" s="93"/>
      <c r="FS72" s="93"/>
      <c r="FT72" s="93"/>
      <c r="FU72" s="93"/>
      <c r="FV72" s="93"/>
      <c r="FW72" s="93"/>
      <c r="FX72" s="93"/>
      <c r="FY72" s="93"/>
      <c r="FZ72" s="93"/>
      <c r="GA72" s="93"/>
      <c r="GB72" s="93"/>
      <c r="GC72" s="93"/>
      <c r="GD72" s="93"/>
      <c r="GE72" s="93"/>
      <c r="GF72" s="93"/>
      <c r="GG72" s="93"/>
      <c r="GH72" s="93"/>
      <c r="GI72" s="93"/>
      <c r="GJ72" s="93"/>
      <c r="GK72" s="93"/>
      <c r="GL72" s="93"/>
      <c r="GM72" s="93"/>
      <c r="GN72" s="93"/>
      <c r="GO72" s="93"/>
      <c r="GP72" s="93"/>
      <c r="GQ72" s="93"/>
      <c r="GR72" s="93"/>
      <c r="GS72" s="93"/>
      <c r="GT72" s="93"/>
      <c r="GU72" s="93"/>
      <c r="GV72" s="93"/>
      <c r="GW72" s="93"/>
      <c r="GX72" s="93"/>
      <c r="GY72" s="93"/>
      <c r="GZ72" s="93"/>
      <c r="HA72" s="93"/>
      <c r="HB72" s="93"/>
      <c r="HC72" s="93"/>
      <c r="HD72" s="93"/>
      <c r="HE72" s="93"/>
      <c r="HF72" s="93"/>
      <c r="HG72" s="93"/>
      <c r="HH72" s="93"/>
      <c r="HI72" s="93"/>
      <c r="HJ72" s="93"/>
      <c r="HK72" s="93"/>
      <c r="HL72" s="93"/>
      <c r="HM72" s="93"/>
      <c r="HN72" s="93"/>
      <c r="HO72" s="93"/>
      <c r="HP72" s="93"/>
      <c r="HQ72" s="93"/>
      <c r="HR72" s="93"/>
      <c r="HS72" s="93"/>
      <c r="HT72" s="93"/>
      <c r="HU72" s="93"/>
      <c r="HV72" s="93"/>
      <c r="HW72" s="93"/>
      <c r="HX72" s="93"/>
      <c r="HY72" s="93"/>
      <c r="HZ72" s="93"/>
      <c r="IA72" s="93"/>
      <c r="IB72" s="93"/>
      <c r="IC72" s="93"/>
      <c r="ID72" s="93"/>
      <c r="IE72" s="93"/>
      <c r="IF72" s="93"/>
      <c r="IG72" s="93"/>
      <c r="IH72" s="93"/>
      <c r="II72" s="93"/>
      <c r="IJ72" s="93"/>
      <c r="IK72" s="93"/>
      <c r="IL72" s="93"/>
      <c r="IM72" s="93"/>
      <c r="IN72" s="93"/>
      <c r="IO72" s="93"/>
      <c r="IP72" s="93"/>
      <c r="IQ72" s="93"/>
      <c r="IR72" s="93"/>
      <c r="IS72" s="93"/>
      <c r="IT72" s="93"/>
      <c r="IU72" s="93"/>
      <c r="IV72" s="93"/>
    </row>
    <row r="73" spans="1:256" ht="15" customHeight="1" x14ac:dyDescent="0.15">
      <c r="A73" s="13"/>
      <c r="B73" s="14"/>
      <c r="C73" s="14"/>
      <c r="D73" s="198" t="s">
        <v>68</v>
      </c>
      <c r="E73" s="35">
        <v>2205.8000000000002</v>
      </c>
      <c r="F73" s="35">
        <v>3400</v>
      </c>
      <c r="G73" s="36">
        <v>2121.6</v>
      </c>
      <c r="H73" s="253">
        <v>3400</v>
      </c>
      <c r="I73" s="27">
        <f t="shared" ref="I73:I82" si="16">G73-H73</f>
        <v>-1278.4000000000001</v>
      </c>
      <c r="J73" s="24">
        <f t="shared" ref="J73:J83" si="17">G73/H73</f>
        <v>0.624</v>
      </c>
      <c r="K73" s="180">
        <v>2300</v>
      </c>
      <c r="L73" s="27">
        <f t="shared" ref="L73:L82" si="18">K73-H73</f>
        <v>-1100</v>
      </c>
      <c r="M73" s="29">
        <f t="shared" ref="M73:M82" si="19">L73/H73</f>
        <v>-0.3235294117647059</v>
      </c>
      <c r="N73" s="53"/>
    </row>
    <row r="74" spans="1:256" ht="15" customHeight="1" x14ac:dyDescent="0.15">
      <c r="A74" s="13"/>
      <c r="B74" s="14"/>
      <c r="C74" s="14"/>
      <c r="D74" s="198" t="s">
        <v>147</v>
      </c>
      <c r="E74" s="35">
        <v>-80</v>
      </c>
      <c r="F74" s="35"/>
      <c r="G74" s="36">
        <v>0</v>
      </c>
      <c r="H74" s="253">
        <v>100</v>
      </c>
      <c r="I74" s="27">
        <f t="shared" si="16"/>
        <v>-100</v>
      </c>
      <c r="J74" s="24">
        <f t="shared" si="17"/>
        <v>0</v>
      </c>
      <c r="K74" s="201"/>
      <c r="L74" s="27">
        <f t="shared" si="18"/>
        <v>-100</v>
      </c>
      <c r="M74" s="29">
        <f t="shared" si="19"/>
        <v>-1</v>
      </c>
      <c r="N74" s="53"/>
    </row>
    <row r="75" spans="1:256" ht="15" customHeight="1" x14ac:dyDescent="0.15">
      <c r="A75" s="13"/>
      <c r="B75" s="14"/>
      <c r="C75" s="14"/>
      <c r="D75" s="198" t="s">
        <v>65</v>
      </c>
      <c r="E75" s="35">
        <v>6805.97</v>
      </c>
      <c r="F75" s="35">
        <v>6400</v>
      </c>
      <c r="G75" s="36">
        <v>3480.79</v>
      </c>
      <c r="H75" s="253">
        <v>6400</v>
      </c>
      <c r="I75" s="27">
        <f t="shared" si="16"/>
        <v>-2919.21</v>
      </c>
      <c r="J75" s="24">
        <f t="shared" si="17"/>
        <v>0.54387343749999995</v>
      </c>
      <c r="K75" s="180">
        <v>6400</v>
      </c>
      <c r="L75" s="27">
        <f t="shared" si="18"/>
        <v>0</v>
      </c>
      <c r="M75" s="29">
        <f t="shared" si="19"/>
        <v>0</v>
      </c>
      <c r="N75" s="53" t="s">
        <v>210</v>
      </c>
    </row>
    <row r="76" spans="1:256" ht="15" customHeight="1" x14ac:dyDescent="0.15">
      <c r="A76" s="13"/>
      <c r="B76" s="14"/>
      <c r="C76" s="14"/>
      <c r="D76" s="198" t="s">
        <v>212</v>
      </c>
      <c r="E76" s="35">
        <v>286.2</v>
      </c>
      <c r="F76" s="35">
        <v>300</v>
      </c>
      <c r="G76" s="36">
        <v>0</v>
      </c>
      <c r="H76" s="253">
        <v>700</v>
      </c>
      <c r="I76" s="27">
        <f t="shared" si="16"/>
        <v>-700</v>
      </c>
      <c r="J76" s="24">
        <f t="shared" si="17"/>
        <v>0</v>
      </c>
      <c r="K76" s="201"/>
      <c r="L76" s="27">
        <f t="shared" si="18"/>
        <v>-700</v>
      </c>
      <c r="M76" s="29">
        <f t="shared" si="19"/>
        <v>-1</v>
      </c>
      <c r="N76" s="53" t="s">
        <v>214</v>
      </c>
    </row>
    <row r="77" spans="1:256" ht="15" customHeight="1" x14ac:dyDescent="0.15">
      <c r="A77" s="13"/>
      <c r="B77" s="14"/>
      <c r="C77" s="14"/>
      <c r="D77" s="198" t="s">
        <v>148</v>
      </c>
      <c r="E77" s="35">
        <v>1622</v>
      </c>
      <c r="F77" s="35">
        <v>2000</v>
      </c>
      <c r="G77" s="36">
        <v>1352</v>
      </c>
      <c r="H77" s="253">
        <v>1000</v>
      </c>
      <c r="I77" s="27">
        <f t="shared" si="16"/>
        <v>352</v>
      </c>
      <c r="J77" s="24">
        <f t="shared" si="17"/>
        <v>1.3520000000000001</v>
      </c>
      <c r="K77" s="201">
        <v>1700</v>
      </c>
      <c r="L77" s="27">
        <f t="shared" si="18"/>
        <v>700</v>
      </c>
      <c r="M77" s="29">
        <f t="shared" si="19"/>
        <v>0.7</v>
      </c>
      <c r="N77" s="53"/>
    </row>
    <row r="78" spans="1:256" ht="15" customHeight="1" x14ac:dyDescent="0.15">
      <c r="A78" s="13"/>
      <c r="B78" s="14"/>
      <c r="C78" s="14"/>
      <c r="D78" s="198" t="s">
        <v>67</v>
      </c>
      <c r="E78" s="35">
        <v>8955.2999999999993</v>
      </c>
      <c r="F78" s="35">
        <v>4300</v>
      </c>
      <c r="G78" s="36">
        <v>843.41</v>
      </c>
      <c r="H78" s="253">
        <v>4300</v>
      </c>
      <c r="I78" s="27">
        <f t="shared" si="16"/>
        <v>-3456.59</v>
      </c>
      <c r="J78" s="24">
        <f t="shared" si="17"/>
        <v>0.19614186046511628</v>
      </c>
      <c r="K78" s="180">
        <v>1000</v>
      </c>
      <c r="L78" s="27">
        <f t="shared" si="18"/>
        <v>-3300</v>
      </c>
      <c r="M78" s="29">
        <f t="shared" si="19"/>
        <v>-0.76744186046511631</v>
      </c>
      <c r="N78" s="53" t="s">
        <v>193</v>
      </c>
    </row>
    <row r="79" spans="1:256" ht="15" customHeight="1" x14ac:dyDescent="0.15">
      <c r="A79" s="13"/>
      <c r="B79" s="14"/>
      <c r="C79" s="14"/>
      <c r="D79" s="198" t="s">
        <v>66</v>
      </c>
      <c r="E79" s="35">
        <v>8156.73</v>
      </c>
      <c r="F79" s="35">
        <v>6000</v>
      </c>
      <c r="G79" s="36">
        <v>4505.6400000000003</v>
      </c>
      <c r="H79" s="253">
        <v>6000</v>
      </c>
      <c r="I79" s="27">
        <f t="shared" si="16"/>
        <v>-1494.3599999999997</v>
      </c>
      <c r="J79" s="24">
        <f t="shared" si="17"/>
        <v>0.75094000000000005</v>
      </c>
      <c r="K79" s="180">
        <v>6000</v>
      </c>
      <c r="L79" s="27">
        <f t="shared" si="18"/>
        <v>0</v>
      </c>
      <c r="M79" s="29">
        <f t="shared" si="19"/>
        <v>0</v>
      </c>
      <c r="N79" s="53"/>
    </row>
    <row r="80" spans="1:256" ht="15" customHeight="1" x14ac:dyDescent="0.15">
      <c r="A80" s="13"/>
      <c r="B80" s="14"/>
      <c r="C80" s="14"/>
      <c r="D80" s="198" t="s">
        <v>64</v>
      </c>
      <c r="E80" s="35">
        <v>11098.35</v>
      </c>
      <c r="F80" s="35">
        <v>10000</v>
      </c>
      <c r="G80" s="36">
        <v>9737.43</v>
      </c>
      <c r="H80" s="253">
        <v>10000</v>
      </c>
      <c r="I80" s="27">
        <f t="shared" si="16"/>
        <v>-262.56999999999971</v>
      </c>
      <c r="J80" s="24">
        <f t="shared" si="17"/>
        <v>0.97374300000000003</v>
      </c>
      <c r="K80" s="180">
        <v>11000</v>
      </c>
      <c r="L80" s="27">
        <f t="shared" si="18"/>
        <v>1000</v>
      </c>
      <c r="M80" s="29">
        <f t="shared" si="19"/>
        <v>0.1</v>
      </c>
      <c r="N80" s="53" t="s">
        <v>187</v>
      </c>
    </row>
    <row r="81" spans="1:256" ht="15" customHeight="1" x14ac:dyDescent="0.15">
      <c r="A81" s="13"/>
      <c r="B81" s="14"/>
      <c r="C81" s="14"/>
      <c r="D81" s="198" t="s">
        <v>69</v>
      </c>
      <c r="E81" s="35">
        <v>0</v>
      </c>
      <c r="F81" s="35">
        <v>4000</v>
      </c>
      <c r="G81" s="36">
        <v>8.9600000000000009</v>
      </c>
      <c r="H81" s="253">
        <v>500</v>
      </c>
      <c r="I81" s="27">
        <f t="shared" si="16"/>
        <v>-491.04</v>
      </c>
      <c r="J81" s="24">
        <f t="shared" si="17"/>
        <v>1.7920000000000002E-2</v>
      </c>
      <c r="K81" s="180">
        <v>0</v>
      </c>
      <c r="L81" s="27">
        <f t="shared" si="18"/>
        <v>-500</v>
      </c>
      <c r="M81" s="29">
        <f t="shared" si="19"/>
        <v>-1</v>
      </c>
      <c r="N81" s="53"/>
    </row>
    <row r="82" spans="1:256" ht="15" customHeight="1" thickBot="1" x14ac:dyDescent="0.2">
      <c r="A82" s="13"/>
      <c r="B82" s="14"/>
      <c r="C82" s="14"/>
      <c r="D82" s="198" t="s">
        <v>164</v>
      </c>
      <c r="E82" s="35"/>
      <c r="F82" s="35"/>
      <c r="G82" s="36"/>
      <c r="H82" s="253">
        <v>379.09</v>
      </c>
      <c r="I82" s="27">
        <f t="shared" si="16"/>
        <v>-379.09</v>
      </c>
      <c r="J82" s="24">
        <f t="shared" si="17"/>
        <v>0</v>
      </c>
      <c r="K82" s="180"/>
      <c r="L82" s="27">
        <f t="shared" si="18"/>
        <v>-379.09</v>
      </c>
      <c r="M82" s="29">
        <f t="shared" si="19"/>
        <v>-1</v>
      </c>
      <c r="N82" s="53"/>
    </row>
    <row r="83" spans="1:256" ht="15.75" customHeight="1" thickBot="1" x14ac:dyDescent="0.2">
      <c r="A83" s="43"/>
      <c r="B83" s="44" t="s">
        <v>71</v>
      </c>
      <c r="C83" s="44"/>
      <c r="D83" s="45"/>
      <c r="E83" s="68">
        <f>SUM(E72:E82)</f>
        <v>39050.35</v>
      </c>
      <c r="F83" s="68">
        <f>SUM(F72:F82)</f>
        <v>37300</v>
      </c>
      <c r="G83" s="90">
        <f t="shared" ref="G83:I83" si="20">SUM(G72:G82)</f>
        <v>22049.829999999998</v>
      </c>
      <c r="H83" s="89">
        <f t="shared" si="20"/>
        <v>32779.089999999997</v>
      </c>
      <c r="I83" s="291">
        <f t="shared" si="20"/>
        <v>-10729.260000000002</v>
      </c>
      <c r="J83" s="24">
        <f t="shared" si="17"/>
        <v>0.6726797479734794</v>
      </c>
      <c r="K83" s="200">
        <f>SUM(K72:K82)</f>
        <v>28400</v>
      </c>
      <c r="L83" s="291">
        <f>SUM(L72:L82)</f>
        <v>-4379.09</v>
      </c>
      <c r="M83" s="29">
        <f>L83/H83</f>
        <v>-0.13359400764328724</v>
      </c>
      <c r="N83" s="47"/>
    </row>
    <row r="84" spans="1:256" ht="15" customHeight="1" x14ac:dyDescent="0.15">
      <c r="A84" s="13"/>
      <c r="B84" s="14"/>
      <c r="C84" s="14"/>
      <c r="D84" s="19"/>
      <c r="E84" s="27"/>
      <c r="F84" s="27"/>
      <c r="G84" s="28"/>
      <c r="H84" s="251"/>
      <c r="I84" s="27"/>
      <c r="J84" s="24"/>
      <c r="K84" s="138"/>
      <c r="L84" s="27"/>
      <c r="M84" s="27"/>
      <c r="N84" s="53"/>
    </row>
    <row r="85" spans="1:256" ht="15" customHeight="1" x14ac:dyDescent="0.15">
      <c r="A85" s="13"/>
      <c r="B85" s="14"/>
      <c r="C85" s="14" t="s">
        <v>72</v>
      </c>
      <c r="D85" s="19"/>
      <c r="E85" s="27"/>
      <c r="F85" s="27"/>
      <c r="G85" s="28"/>
      <c r="H85" s="251"/>
      <c r="I85" s="27"/>
      <c r="J85" s="24"/>
      <c r="K85" s="138"/>
      <c r="L85" s="27"/>
      <c r="M85" s="27"/>
      <c r="N85" s="53"/>
    </row>
    <row r="86" spans="1:256" ht="15" customHeight="1" x14ac:dyDescent="0.15">
      <c r="A86" s="13"/>
      <c r="B86" s="14"/>
      <c r="C86" s="14"/>
      <c r="D86" s="198" t="s">
        <v>149</v>
      </c>
      <c r="E86" s="35">
        <v>4413.5</v>
      </c>
      <c r="F86" s="35">
        <v>4500</v>
      </c>
      <c r="G86" s="36">
        <v>7909.96</v>
      </c>
      <c r="H86" s="253">
        <v>4500</v>
      </c>
      <c r="I86" s="27">
        <f t="shared" ref="I86:I89" si="21">G86-H86</f>
        <v>3409.96</v>
      </c>
      <c r="J86" s="24">
        <f t="shared" ref="J86:J90" si="22">G86/H86</f>
        <v>1.7577688888888889</v>
      </c>
      <c r="K86" s="180">
        <v>4500</v>
      </c>
      <c r="L86" s="27">
        <f t="shared" ref="L86:L89" si="23">K86-H86</f>
        <v>0</v>
      </c>
      <c r="M86" s="29">
        <f t="shared" ref="M86:M89" si="24">L86/H86</f>
        <v>0</v>
      </c>
      <c r="N86" s="53"/>
    </row>
    <row r="87" spans="1:256" ht="15" customHeight="1" x14ac:dyDescent="0.15">
      <c r="A87" s="13"/>
      <c r="B87" s="14"/>
      <c r="C87" s="14"/>
      <c r="D87" s="198" t="s">
        <v>65</v>
      </c>
      <c r="E87" s="35">
        <v>3672.87</v>
      </c>
      <c r="F87" s="35">
        <v>7000</v>
      </c>
      <c r="G87" s="36">
        <v>5450</v>
      </c>
      <c r="H87" s="253">
        <v>7000</v>
      </c>
      <c r="I87" s="27">
        <f t="shared" si="21"/>
        <v>-1550</v>
      </c>
      <c r="J87" s="24">
        <f t="shared" si="22"/>
        <v>0.77857142857142858</v>
      </c>
      <c r="K87" s="180">
        <v>7000</v>
      </c>
      <c r="L87" s="27">
        <f t="shared" si="23"/>
        <v>0</v>
      </c>
      <c r="M87" s="29">
        <f t="shared" si="24"/>
        <v>0</v>
      </c>
      <c r="N87" s="53"/>
    </row>
    <row r="88" spans="1:256" ht="15" customHeight="1" x14ac:dyDescent="0.15">
      <c r="A88" s="13"/>
      <c r="B88" s="14"/>
      <c r="C88" s="14"/>
      <c r="D88" s="198" t="s">
        <v>73</v>
      </c>
      <c r="E88" s="35">
        <v>19509.66</v>
      </c>
      <c r="F88" s="35">
        <v>23200</v>
      </c>
      <c r="G88" s="36">
        <v>1945</v>
      </c>
      <c r="H88" s="253">
        <v>10000</v>
      </c>
      <c r="I88" s="27">
        <f t="shared" si="21"/>
        <v>-8055</v>
      </c>
      <c r="J88" s="24">
        <f t="shared" si="22"/>
        <v>0.19450000000000001</v>
      </c>
      <c r="K88" s="180">
        <v>2000</v>
      </c>
      <c r="L88" s="27">
        <f t="shared" si="23"/>
        <v>-8000</v>
      </c>
      <c r="M88" s="29">
        <f t="shared" si="24"/>
        <v>-0.8</v>
      </c>
      <c r="N88" s="53"/>
    </row>
    <row r="89" spans="1:256" ht="15" customHeight="1" thickBot="1" x14ac:dyDescent="0.2">
      <c r="A89" s="13"/>
      <c r="B89" s="14"/>
      <c r="C89" s="14"/>
      <c r="D89" s="198" t="s">
        <v>74</v>
      </c>
      <c r="E89" s="35">
        <v>13239.31</v>
      </c>
      <c r="F89" s="35">
        <v>500</v>
      </c>
      <c r="G89" s="36">
        <v>942.26</v>
      </c>
      <c r="H89" s="253">
        <v>500</v>
      </c>
      <c r="I89" s="27">
        <f t="shared" si="21"/>
        <v>442.26</v>
      </c>
      <c r="J89" s="24">
        <f t="shared" si="22"/>
        <v>1.88452</v>
      </c>
      <c r="K89" s="180">
        <v>1500</v>
      </c>
      <c r="L89" s="27">
        <f t="shared" si="23"/>
        <v>1000</v>
      </c>
      <c r="M89" s="29">
        <f t="shared" si="24"/>
        <v>2</v>
      </c>
      <c r="N89" s="53" t="s">
        <v>188</v>
      </c>
    </row>
    <row r="90" spans="1:256" ht="15.75" customHeight="1" thickBot="1" x14ac:dyDescent="0.2">
      <c r="A90" s="43"/>
      <c r="B90" s="44" t="s">
        <v>75</v>
      </c>
      <c r="C90" s="44"/>
      <c r="D90" s="45"/>
      <c r="E90" s="68">
        <f>SUM(E86:E89)</f>
        <v>40835.339999999997</v>
      </c>
      <c r="F90" s="68">
        <f>SUM(F86:F89)</f>
        <v>35200</v>
      </c>
      <c r="G90" s="90">
        <f t="shared" ref="G90:I90" si="25">SUM(G86:G89)</f>
        <v>16247.22</v>
      </c>
      <c r="H90" s="89">
        <f t="shared" si="25"/>
        <v>22000</v>
      </c>
      <c r="I90" s="291">
        <f t="shared" si="25"/>
        <v>-5752.78</v>
      </c>
      <c r="J90" s="24">
        <f t="shared" si="22"/>
        <v>0.73851</v>
      </c>
      <c r="K90" s="200">
        <f>SUM(K86:K89)</f>
        <v>15000</v>
      </c>
      <c r="L90" s="291">
        <f>SUM(L86:L89)</f>
        <v>-7000</v>
      </c>
      <c r="M90" s="29">
        <f>L90/H90</f>
        <v>-0.31818181818181818</v>
      </c>
      <c r="N90" s="47"/>
    </row>
    <row r="91" spans="1:256" ht="15" customHeight="1" x14ac:dyDescent="0.15">
      <c r="A91" s="13"/>
      <c r="B91" s="14"/>
      <c r="C91" s="14"/>
      <c r="D91" s="19"/>
      <c r="E91" s="27"/>
      <c r="F91" s="27"/>
      <c r="G91" s="28"/>
      <c r="H91" s="251"/>
      <c r="I91" s="27"/>
      <c r="J91" s="24"/>
      <c r="K91" s="138"/>
      <c r="L91" s="27"/>
      <c r="M91" s="27"/>
      <c r="N91" s="53"/>
    </row>
    <row r="92" spans="1:256" ht="15" customHeight="1" x14ac:dyDescent="0.15">
      <c r="A92" s="13"/>
      <c r="B92" s="14"/>
      <c r="C92" s="14" t="s">
        <v>83</v>
      </c>
      <c r="D92" s="49"/>
      <c r="E92" s="27"/>
      <c r="F92" s="27"/>
      <c r="G92" s="28"/>
      <c r="H92" s="251"/>
      <c r="I92" s="27"/>
      <c r="J92" s="24"/>
      <c r="K92" s="138"/>
      <c r="L92" s="27"/>
      <c r="M92" s="27"/>
      <c r="N92" s="27"/>
    </row>
    <row r="93" spans="1:256" ht="15" customHeight="1" x14ac:dyDescent="0.15">
      <c r="A93" s="50"/>
      <c r="B93" s="69"/>
      <c r="C93" s="69"/>
      <c r="D93" s="99" t="s">
        <v>81</v>
      </c>
      <c r="E93" s="35">
        <v>299.72000000000003</v>
      </c>
      <c r="F93" s="35">
        <v>300</v>
      </c>
      <c r="G93" s="36">
        <v>152.18</v>
      </c>
      <c r="H93" s="253">
        <v>300</v>
      </c>
      <c r="I93" s="27">
        <f t="shared" ref="I93:I100" si="26">G93-H93</f>
        <v>-147.82</v>
      </c>
      <c r="J93" s="24">
        <f t="shared" ref="J93:J101" si="27">G93/H93</f>
        <v>0.50726666666666664</v>
      </c>
      <c r="K93" s="180">
        <v>300</v>
      </c>
      <c r="L93" s="27">
        <f t="shared" ref="L93:L106" si="28">K93-H93</f>
        <v>0</v>
      </c>
      <c r="M93" s="29">
        <f t="shared" ref="M93:M106" si="29">L93/H93</f>
        <v>0</v>
      </c>
      <c r="N93" s="27"/>
    </row>
    <row r="94" spans="1:256" ht="15" customHeight="1" x14ac:dyDescent="0.15">
      <c r="A94" s="50"/>
      <c r="B94" s="69"/>
      <c r="C94" s="69"/>
      <c r="D94" s="99" t="s">
        <v>80</v>
      </c>
      <c r="E94" s="35">
        <v>1750</v>
      </c>
      <c r="F94" s="35">
        <v>2000</v>
      </c>
      <c r="G94" s="36">
        <v>2450</v>
      </c>
      <c r="H94" s="253">
        <v>2000</v>
      </c>
      <c r="I94" s="27">
        <f t="shared" si="26"/>
        <v>450</v>
      </c>
      <c r="J94" s="24">
        <f t="shared" si="27"/>
        <v>1.2250000000000001</v>
      </c>
      <c r="K94" s="180">
        <v>2000</v>
      </c>
      <c r="L94" s="27">
        <f t="shared" si="28"/>
        <v>0</v>
      </c>
      <c r="M94" s="29">
        <f t="shared" si="29"/>
        <v>0</v>
      </c>
      <c r="N94" s="27" t="s">
        <v>165</v>
      </c>
    </row>
    <row r="95" spans="1:256" s="118" customFormat="1" ht="15" customHeight="1" x14ac:dyDescent="0.15">
      <c r="A95" s="306"/>
      <c r="B95" s="277"/>
      <c r="C95" s="277"/>
      <c r="D95" s="307" t="s">
        <v>222</v>
      </c>
      <c r="E95" s="285">
        <v>130.80000000000001</v>
      </c>
      <c r="F95" s="285">
        <v>0</v>
      </c>
      <c r="G95" s="302">
        <v>711.12</v>
      </c>
      <c r="H95" s="313">
        <v>130.80000000000001</v>
      </c>
      <c r="I95" s="85">
        <f t="shared" si="26"/>
        <v>580.31999999999994</v>
      </c>
      <c r="J95" s="289">
        <f t="shared" si="27"/>
        <v>5.4366972477064213</v>
      </c>
      <c r="K95" s="201">
        <v>1000</v>
      </c>
      <c r="L95" s="85">
        <f t="shared" si="28"/>
        <v>869.2</v>
      </c>
      <c r="M95" s="347">
        <f t="shared" si="29"/>
        <v>6.6452599388379205</v>
      </c>
      <c r="N95" s="85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3"/>
      <c r="BY95" s="93"/>
      <c r="BZ95" s="93"/>
      <c r="CA95" s="93"/>
      <c r="CB95" s="93"/>
      <c r="CC95" s="93"/>
      <c r="CD95" s="93"/>
      <c r="CE95" s="93"/>
      <c r="CF95" s="93"/>
      <c r="CG95" s="93"/>
      <c r="CH95" s="93"/>
      <c r="CI95" s="93"/>
      <c r="CJ95" s="93"/>
      <c r="CK95" s="93"/>
      <c r="CL95" s="93"/>
      <c r="CM95" s="93"/>
      <c r="CN95" s="93"/>
      <c r="CO95" s="93"/>
      <c r="CP95" s="93"/>
      <c r="CQ95" s="93"/>
      <c r="CR95" s="93"/>
      <c r="CS95" s="93"/>
      <c r="CT95" s="93"/>
      <c r="CU95" s="93"/>
      <c r="CV95" s="93"/>
      <c r="CW95" s="93"/>
      <c r="CX95" s="93"/>
      <c r="CY95" s="93"/>
      <c r="CZ95" s="93"/>
      <c r="DA95" s="93"/>
      <c r="DB95" s="93"/>
      <c r="DC95" s="93"/>
      <c r="DD95" s="93"/>
      <c r="DE95" s="93"/>
      <c r="DF95" s="93"/>
      <c r="DG95" s="93"/>
      <c r="DH95" s="93"/>
      <c r="DI95" s="93"/>
      <c r="DJ95" s="93"/>
      <c r="DK95" s="93"/>
      <c r="DL95" s="93"/>
      <c r="DM95" s="93"/>
      <c r="DN95" s="93"/>
      <c r="DO95" s="93"/>
      <c r="DP95" s="93"/>
      <c r="DQ95" s="93"/>
      <c r="DR95" s="93"/>
      <c r="DS95" s="93"/>
      <c r="DT95" s="93"/>
      <c r="DU95" s="93"/>
      <c r="DV95" s="93"/>
      <c r="DW95" s="93"/>
      <c r="DX95" s="93"/>
      <c r="DY95" s="93"/>
      <c r="DZ95" s="93"/>
      <c r="EA95" s="93"/>
      <c r="EB95" s="93"/>
      <c r="EC95" s="93"/>
      <c r="ED95" s="93"/>
      <c r="EE95" s="93"/>
      <c r="EF95" s="93"/>
      <c r="EG95" s="93"/>
      <c r="EH95" s="93"/>
      <c r="EI95" s="93"/>
      <c r="EJ95" s="93"/>
      <c r="EK95" s="93"/>
      <c r="EL95" s="93"/>
      <c r="EM95" s="93"/>
      <c r="EN95" s="93"/>
      <c r="EO95" s="93"/>
      <c r="EP95" s="93"/>
      <c r="EQ95" s="93"/>
      <c r="ER95" s="93"/>
      <c r="ES95" s="93"/>
      <c r="ET95" s="93"/>
      <c r="EU95" s="93"/>
      <c r="EV95" s="93"/>
      <c r="EW95" s="93"/>
      <c r="EX95" s="93"/>
      <c r="EY95" s="93"/>
      <c r="EZ95" s="93"/>
      <c r="FA95" s="93"/>
      <c r="FB95" s="93"/>
      <c r="FC95" s="93"/>
      <c r="FD95" s="93"/>
      <c r="FE95" s="93"/>
      <c r="FF95" s="93"/>
      <c r="FG95" s="93"/>
      <c r="FH95" s="93"/>
      <c r="FI95" s="93"/>
      <c r="FJ95" s="93"/>
      <c r="FK95" s="93"/>
      <c r="FL95" s="93"/>
      <c r="FM95" s="93"/>
      <c r="FN95" s="93"/>
      <c r="FO95" s="93"/>
      <c r="FP95" s="93"/>
      <c r="FQ95" s="93"/>
      <c r="FR95" s="93"/>
      <c r="FS95" s="93"/>
      <c r="FT95" s="93"/>
      <c r="FU95" s="93"/>
      <c r="FV95" s="93"/>
      <c r="FW95" s="93"/>
      <c r="FX95" s="93"/>
      <c r="FY95" s="93"/>
      <c r="FZ95" s="93"/>
      <c r="GA95" s="93"/>
      <c r="GB95" s="93"/>
      <c r="GC95" s="93"/>
      <c r="GD95" s="93"/>
      <c r="GE95" s="93"/>
      <c r="GF95" s="93"/>
      <c r="GG95" s="93"/>
      <c r="GH95" s="93"/>
      <c r="GI95" s="93"/>
      <c r="GJ95" s="93"/>
      <c r="GK95" s="93"/>
      <c r="GL95" s="93"/>
      <c r="GM95" s="93"/>
      <c r="GN95" s="93"/>
      <c r="GO95" s="93"/>
      <c r="GP95" s="93"/>
      <c r="GQ95" s="93"/>
      <c r="GR95" s="93"/>
      <c r="GS95" s="93"/>
      <c r="GT95" s="93"/>
      <c r="GU95" s="93"/>
      <c r="GV95" s="93"/>
      <c r="GW95" s="93"/>
      <c r="GX95" s="93"/>
      <c r="GY95" s="93"/>
      <c r="GZ95" s="93"/>
      <c r="HA95" s="93"/>
      <c r="HB95" s="93"/>
      <c r="HC95" s="93"/>
      <c r="HD95" s="93"/>
      <c r="HE95" s="93"/>
      <c r="HF95" s="93"/>
      <c r="HG95" s="93"/>
      <c r="HH95" s="93"/>
      <c r="HI95" s="93"/>
      <c r="HJ95" s="93"/>
      <c r="HK95" s="93"/>
      <c r="HL95" s="93"/>
      <c r="HM95" s="93"/>
      <c r="HN95" s="93"/>
      <c r="HO95" s="93"/>
      <c r="HP95" s="93"/>
      <c r="HQ95" s="93"/>
      <c r="HR95" s="93"/>
      <c r="HS95" s="93"/>
      <c r="HT95" s="93"/>
      <c r="HU95" s="93"/>
      <c r="HV95" s="93"/>
      <c r="HW95" s="93"/>
      <c r="HX95" s="93"/>
      <c r="HY95" s="93"/>
      <c r="HZ95" s="93"/>
      <c r="IA95" s="93"/>
      <c r="IB95" s="93"/>
      <c r="IC95" s="93"/>
      <c r="ID95" s="93"/>
      <c r="IE95" s="93"/>
      <c r="IF95" s="93"/>
      <c r="IG95" s="93"/>
      <c r="IH95" s="93"/>
      <c r="II95" s="93"/>
      <c r="IJ95" s="93"/>
      <c r="IK95" s="93"/>
      <c r="IL95" s="93"/>
      <c r="IM95" s="93"/>
      <c r="IN95" s="93"/>
      <c r="IO95" s="93"/>
      <c r="IP95" s="93"/>
      <c r="IQ95" s="93"/>
      <c r="IR95" s="93"/>
      <c r="IS95" s="93"/>
      <c r="IT95" s="93"/>
      <c r="IU95" s="93"/>
      <c r="IV95" s="93"/>
    </row>
    <row r="96" spans="1:256" ht="15" customHeight="1" x14ac:dyDescent="0.15">
      <c r="A96" s="50"/>
      <c r="B96" s="69"/>
      <c r="C96" s="69"/>
      <c r="D96" s="99" t="s">
        <v>79</v>
      </c>
      <c r="E96" s="35">
        <v>9780.48</v>
      </c>
      <c r="F96" s="35">
        <v>11000</v>
      </c>
      <c r="G96" s="36">
        <v>8670</v>
      </c>
      <c r="H96" s="253">
        <v>11000</v>
      </c>
      <c r="I96" s="27">
        <f t="shared" si="26"/>
        <v>-2330</v>
      </c>
      <c r="J96" s="24">
        <f t="shared" si="27"/>
        <v>0.78818181818181821</v>
      </c>
      <c r="K96" s="180">
        <v>10000</v>
      </c>
      <c r="L96" s="27">
        <f t="shared" si="28"/>
        <v>-1000</v>
      </c>
      <c r="M96" s="29">
        <f t="shared" si="29"/>
        <v>-9.0909090909090912E-2</v>
      </c>
      <c r="N96" s="27"/>
    </row>
    <row r="97" spans="1:256" ht="15" customHeight="1" x14ac:dyDescent="0.15">
      <c r="A97" s="50"/>
      <c r="B97" s="69"/>
      <c r="C97" s="69"/>
      <c r="D97" s="99" t="s">
        <v>77</v>
      </c>
      <c r="E97" s="35">
        <v>9524.4699999999993</v>
      </c>
      <c r="F97" s="35">
        <v>14000</v>
      </c>
      <c r="G97" s="36">
        <v>12000</v>
      </c>
      <c r="H97" s="253">
        <v>14000</v>
      </c>
      <c r="I97" s="27">
        <f t="shared" si="26"/>
        <v>-2000</v>
      </c>
      <c r="J97" s="24">
        <f t="shared" si="27"/>
        <v>0.8571428571428571</v>
      </c>
      <c r="K97" s="180">
        <v>14000</v>
      </c>
      <c r="L97" s="27">
        <f t="shared" si="28"/>
        <v>0</v>
      </c>
      <c r="M97" s="29">
        <f t="shared" si="29"/>
        <v>0</v>
      </c>
      <c r="N97" s="27"/>
    </row>
    <row r="98" spans="1:256" ht="15" customHeight="1" x14ac:dyDescent="0.15">
      <c r="A98" s="50"/>
      <c r="B98" s="69"/>
      <c r="C98" s="69"/>
      <c r="D98" s="99" t="s">
        <v>232</v>
      </c>
      <c r="E98" s="35"/>
      <c r="F98" s="35"/>
      <c r="G98" s="36"/>
      <c r="H98" s="253"/>
      <c r="I98" s="27"/>
      <c r="J98" s="24"/>
      <c r="K98" s="180">
        <v>2000</v>
      </c>
      <c r="L98" s="27"/>
      <c r="M98" s="29"/>
      <c r="N98" s="27"/>
    </row>
    <row r="99" spans="1:256" s="118" customFormat="1" ht="15" customHeight="1" x14ac:dyDescent="0.15">
      <c r="A99" s="306"/>
      <c r="B99" s="277"/>
      <c r="C99" s="277"/>
      <c r="D99" s="307" t="s">
        <v>78</v>
      </c>
      <c r="E99" s="285"/>
      <c r="F99" s="285"/>
      <c r="G99" s="302"/>
      <c r="H99" s="313"/>
      <c r="I99" s="27">
        <f t="shared" si="26"/>
        <v>0</v>
      </c>
      <c r="J99" s="24"/>
      <c r="K99" s="201"/>
      <c r="L99" s="27">
        <f t="shared" si="28"/>
        <v>0</v>
      </c>
      <c r="M99" s="29"/>
      <c r="N99" s="85" t="s">
        <v>197</v>
      </c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3"/>
      <c r="BU99" s="93"/>
      <c r="BV99" s="93"/>
      <c r="BW99" s="93"/>
      <c r="BX99" s="93"/>
      <c r="BY99" s="93"/>
      <c r="BZ99" s="93"/>
      <c r="CA99" s="93"/>
      <c r="CB99" s="93"/>
      <c r="CC99" s="93"/>
      <c r="CD99" s="93"/>
      <c r="CE99" s="93"/>
      <c r="CF99" s="93"/>
      <c r="CG99" s="93"/>
      <c r="CH99" s="93"/>
      <c r="CI99" s="93"/>
      <c r="CJ99" s="93"/>
      <c r="CK99" s="93"/>
      <c r="CL99" s="93"/>
      <c r="CM99" s="93"/>
      <c r="CN99" s="93"/>
      <c r="CO99" s="93"/>
      <c r="CP99" s="93"/>
      <c r="CQ99" s="93"/>
      <c r="CR99" s="93"/>
      <c r="CS99" s="93"/>
      <c r="CT99" s="93"/>
      <c r="CU99" s="93"/>
      <c r="CV99" s="93"/>
      <c r="CW99" s="93"/>
      <c r="CX99" s="93"/>
      <c r="CY99" s="93"/>
      <c r="CZ99" s="93"/>
      <c r="DA99" s="93"/>
      <c r="DB99" s="93"/>
      <c r="DC99" s="93"/>
      <c r="DD99" s="93"/>
      <c r="DE99" s="93"/>
      <c r="DF99" s="93"/>
      <c r="DG99" s="93"/>
      <c r="DH99" s="93"/>
      <c r="DI99" s="93"/>
      <c r="DJ99" s="93"/>
      <c r="DK99" s="93"/>
      <c r="DL99" s="93"/>
      <c r="DM99" s="93"/>
      <c r="DN99" s="93"/>
      <c r="DO99" s="93"/>
      <c r="DP99" s="93"/>
      <c r="DQ99" s="93"/>
      <c r="DR99" s="93"/>
      <c r="DS99" s="93"/>
      <c r="DT99" s="93"/>
      <c r="DU99" s="93"/>
      <c r="DV99" s="93"/>
      <c r="DW99" s="93"/>
      <c r="DX99" s="93"/>
      <c r="DY99" s="93"/>
      <c r="DZ99" s="93"/>
      <c r="EA99" s="93"/>
      <c r="EB99" s="93"/>
      <c r="EC99" s="93"/>
      <c r="ED99" s="93"/>
      <c r="EE99" s="93"/>
      <c r="EF99" s="93"/>
      <c r="EG99" s="93"/>
      <c r="EH99" s="93"/>
      <c r="EI99" s="93"/>
      <c r="EJ99" s="93"/>
      <c r="EK99" s="93"/>
      <c r="EL99" s="93"/>
      <c r="EM99" s="93"/>
      <c r="EN99" s="93"/>
      <c r="EO99" s="93"/>
      <c r="EP99" s="93"/>
      <c r="EQ99" s="93"/>
      <c r="ER99" s="93"/>
      <c r="ES99" s="93"/>
      <c r="ET99" s="93"/>
      <c r="EU99" s="93"/>
      <c r="EV99" s="93"/>
      <c r="EW99" s="93"/>
      <c r="EX99" s="93"/>
      <c r="EY99" s="93"/>
      <c r="EZ99" s="93"/>
      <c r="FA99" s="93"/>
      <c r="FB99" s="93"/>
      <c r="FC99" s="93"/>
      <c r="FD99" s="93"/>
      <c r="FE99" s="93"/>
      <c r="FF99" s="93"/>
      <c r="FG99" s="93"/>
      <c r="FH99" s="93"/>
      <c r="FI99" s="93"/>
      <c r="FJ99" s="93"/>
      <c r="FK99" s="93"/>
      <c r="FL99" s="93"/>
      <c r="FM99" s="93"/>
      <c r="FN99" s="93"/>
      <c r="FO99" s="93"/>
      <c r="FP99" s="93"/>
      <c r="FQ99" s="93"/>
      <c r="FR99" s="93"/>
      <c r="FS99" s="93"/>
      <c r="FT99" s="93"/>
      <c r="FU99" s="93"/>
      <c r="FV99" s="93"/>
      <c r="FW99" s="93"/>
      <c r="FX99" s="93"/>
      <c r="FY99" s="93"/>
      <c r="FZ99" s="93"/>
      <c r="GA99" s="93"/>
      <c r="GB99" s="93"/>
      <c r="GC99" s="93"/>
      <c r="GD99" s="93"/>
      <c r="GE99" s="93"/>
      <c r="GF99" s="93"/>
      <c r="GG99" s="93"/>
      <c r="GH99" s="93"/>
      <c r="GI99" s="93"/>
      <c r="GJ99" s="93"/>
      <c r="GK99" s="93"/>
      <c r="GL99" s="93"/>
      <c r="GM99" s="93"/>
      <c r="GN99" s="93"/>
      <c r="GO99" s="93"/>
      <c r="GP99" s="93"/>
      <c r="GQ99" s="93"/>
      <c r="GR99" s="93"/>
      <c r="GS99" s="93"/>
      <c r="GT99" s="93"/>
      <c r="GU99" s="93"/>
      <c r="GV99" s="93"/>
      <c r="GW99" s="93"/>
      <c r="GX99" s="93"/>
      <c r="GY99" s="93"/>
      <c r="GZ99" s="93"/>
      <c r="HA99" s="93"/>
      <c r="HB99" s="93"/>
      <c r="HC99" s="93"/>
      <c r="HD99" s="93"/>
      <c r="HE99" s="93"/>
      <c r="HF99" s="93"/>
      <c r="HG99" s="93"/>
      <c r="HH99" s="93"/>
      <c r="HI99" s="93"/>
      <c r="HJ99" s="93"/>
      <c r="HK99" s="93"/>
      <c r="HL99" s="93"/>
      <c r="HM99" s="93"/>
      <c r="HN99" s="93"/>
      <c r="HO99" s="93"/>
      <c r="HP99" s="93"/>
      <c r="HQ99" s="93"/>
      <c r="HR99" s="93"/>
      <c r="HS99" s="93"/>
      <c r="HT99" s="93"/>
      <c r="HU99" s="93"/>
      <c r="HV99" s="93"/>
      <c r="HW99" s="93"/>
      <c r="HX99" s="93"/>
      <c r="HY99" s="93"/>
      <c r="HZ99" s="93"/>
      <c r="IA99" s="93"/>
      <c r="IB99" s="93"/>
      <c r="IC99" s="93"/>
      <c r="ID99" s="93"/>
      <c r="IE99" s="93"/>
      <c r="IF99" s="93"/>
      <c r="IG99" s="93"/>
      <c r="IH99" s="93"/>
      <c r="II99" s="93"/>
      <c r="IJ99" s="93"/>
      <c r="IK99" s="93"/>
      <c r="IL99" s="93"/>
      <c r="IM99" s="93"/>
      <c r="IN99" s="93"/>
      <c r="IO99" s="93"/>
      <c r="IP99" s="93"/>
      <c r="IQ99" s="93"/>
      <c r="IR99" s="93"/>
      <c r="IS99" s="93"/>
      <c r="IT99" s="93"/>
      <c r="IU99" s="93"/>
      <c r="IV99" s="93"/>
    </row>
    <row r="100" spans="1:256" ht="15" customHeight="1" thickBot="1" x14ac:dyDescent="0.2">
      <c r="A100" s="50"/>
      <c r="B100" s="69"/>
      <c r="C100" s="69"/>
      <c r="D100" s="99" t="s">
        <v>121</v>
      </c>
      <c r="E100" s="35">
        <v>1779.5</v>
      </c>
      <c r="F100" s="35">
        <v>1500</v>
      </c>
      <c r="G100" s="36">
        <v>2500.6</v>
      </c>
      <c r="H100" s="253">
        <v>1500</v>
      </c>
      <c r="I100" s="27">
        <f t="shared" si="26"/>
        <v>1000.5999999999999</v>
      </c>
      <c r="J100" s="24">
        <f t="shared" si="27"/>
        <v>1.6670666666666667</v>
      </c>
      <c r="K100" s="180">
        <v>1700</v>
      </c>
      <c r="L100" s="27">
        <f t="shared" si="28"/>
        <v>200</v>
      </c>
      <c r="M100" s="29">
        <f t="shared" si="29"/>
        <v>0.13333333333333333</v>
      </c>
      <c r="N100" s="27" t="s">
        <v>189</v>
      </c>
    </row>
    <row r="101" spans="1:256" ht="15.75" customHeight="1" thickBot="1" x14ac:dyDescent="0.2">
      <c r="A101" s="43"/>
      <c r="B101" s="44" t="s">
        <v>82</v>
      </c>
      <c r="C101" s="44"/>
      <c r="D101" s="45"/>
      <c r="E101" s="68">
        <f>SUM(E93:E100)</f>
        <v>23264.97</v>
      </c>
      <c r="F101" s="68">
        <f>SUM(F93:F100)</f>
        <v>28800</v>
      </c>
      <c r="G101" s="90">
        <f>SUM(G93:G100)</f>
        <v>26483.899999999998</v>
      </c>
      <c r="H101" s="89">
        <f>SUM(H93:H100)</f>
        <v>28930.799999999999</v>
      </c>
      <c r="I101" s="291">
        <f>SUM(I93:I100)</f>
        <v>-2446.9</v>
      </c>
      <c r="J101" s="24">
        <f t="shared" si="27"/>
        <v>0.91542231808315011</v>
      </c>
      <c r="K101" s="200">
        <f>SUM(K93:K100)</f>
        <v>31000</v>
      </c>
      <c r="L101" s="27">
        <f t="shared" si="28"/>
        <v>2069.2000000000007</v>
      </c>
      <c r="M101" s="29">
        <f t="shared" si="29"/>
        <v>7.1522391361455634E-2</v>
      </c>
      <c r="N101" s="47"/>
    </row>
    <row r="102" spans="1:256" ht="15" customHeight="1" x14ac:dyDescent="0.15">
      <c r="A102" s="50"/>
      <c r="B102" s="69"/>
      <c r="C102" s="69"/>
      <c r="D102" s="70"/>
      <c r="E102" s="27"/>
      <c r="F102" s="27"/>
      <c r="G102" s="28"/>
      <c r="H102" s="251"/>
      <c r="I102" s="27"/>
      <c r="J102" s="24"/>
      <c r="K102" s="138"/>
      <c r="L102" s="27"/>
      <c r="M102" s="29"/>
      <c r="N102" s="27"/>
    </row>
    <row r="103" spans="1:256" ht="15" customHeight="1" x14ac:dyDescent="0.15">
      <c r="A103" s="50"/>
      <c r="B103" s="51"/>
      <c r="C103" s="51" t="s">
        <v>23</v>
      </c>
      <c r="D103" s="52"/>
      <c r="E103" s="55"/>
      <c r="F103" s="55"/>
      <c r="G103" s="56"/>
      <c r="H103" s="250"/>
      <c r="I103" s="33"/>
      <c r="J103" s="34"/>
      <c r="K103" s="141"/>
      <c r="L103" s="27"/>
      <c r="M103" s="29"/>
      <c r="N103" s="33"/>
    </row>
    <row r="104" spans="1:256" ht="15" customHeight="1" x14ac:dyDescent="0.15">
      <c r="A104" s="50"/>
      <c r="B104" s="69"/>
      <c r="C104" s="69"/>
      <c r="D104" s="202" t="s">
        <v>183</v>
      </c>
      <c r="E104" s="55"/>
      <c r="F104" s="55">
        <v>900</v>
      </c>
      <c r="G104" s="204">
        <v>0</v>
      </c>
      <c r="H104" s="253">
        <v>500</v>
      </c>
      <c r="I104" s="27">
        <f t="shared" ref="I104:I106" si="30">G104-H104</f>
        <v>-500</v>
      </c>
      <c r="J104" s="24">
        <f t="shared" ref="J104:J107" si="31">G104/H104</f>
        <v>0</v>
      </c>
      <c r="K104" s="180">
        <v>900</v>
      </c>
      <c r="L104" s="27">
        <f t="shared" si="28"/>
        <v>400</v>
      </c>
      <c r="M104" s="29">
        <f t="shared" si="29"/>
        <v>0.8</v>
      </c>
      <c r="N104" s="33"/>
    </row>
    <row r="105" spans="1:256" ht="15" customHeight="1" x14ac:dyDescent="0.15">
      <c r="A105" s="50"/>
      <c r="B105" s="69"/>
      <c r="C105" s="69"/>
      <c r="D105" s="202" t="s">
        <v>84</v>
      </c>
      <c r="E105" s="203">
        <v>1667.96</v>
      </c>
      <c r="F105" s="203">
        <v>2500</v>
      </c>
      <c r="G105" s="204">
        <v>548.66</v>
      </c>
      <c r="H105" s="253">
        <v>2500</v>
      </c>
      <c r="I105" s="27">
        <f t="shared" si="30"/>
        <v>-1951.3400000000001</v>
      </c>
      <c r="J105" s="24">
        <f t="shared" si="31"/>
        <v>0.21946399999999999</v>
      </c>
      <c r="K105" s="180">
        <v>2500</v>
      </c>
      <c r="L105" s="27">
        <f t="shared" si="28"/>
        <v>0</v>
      </c>
      <c r="M105" s="29">
        <f t="shared" si="29"/>
        <v>0</v>
      </c>
      <c r="N105" s="33"/>
    </row>
    <row r="106" spans="1:256" ht="15" customHeight="1" thickBot="1" x14ac:dyDescent="0.2">
      <c r="A106" s="50"/>
      <c r="B106" s="69"/>
      <c r="C106" s="69"/>
      <c r="D106" s="202" t="s">
        <v>23</v>
      </c>
      <c r="E106" s="203">
        <v>70</v>
      </c>
      <c r="F106" s="203">
        <v>500</v>
      </c>
      <c r="G106" s="204">
        <v>675</v>
      </c>
      <c r="H106" s="253">
        <v>500</v>
      </c>
      <c r="I106" s="27">
        <f t="shared" si="30"/>
        <v>175</v>
      </c>
      <c r="J106" s="24">
        <f t="shared" si="31"/>
        <v>1.35</v>
      </c>
      <c r="K106" s="180">
        <v>500</v>
      </c>
      <c r="L106" s="27">
        <f t="shared" si="28"/>
        <v>0</v>
      </c>
      <c r="M106" s="29">
        <f t="shared" si="29"/>
        <v>0</v>
      </c>
      <c r="N106" s="33"/>
    </row>
    <row r="107" spans="1:256" ht="15.75" customHeight="1" thickBot="1" x14ac:dyDescent="0.2">
      <c r="A107" s="43"/>
      <c r="B107" s="44" t="s">
        <v>85</v>
      </c>
      <c r="C107" s="44"/>
      <c r="D107" s="45"/>
      <c r="E107" s="68">
        <f>SUM(E105:E106)</f>
        <v>1737.96</v>
      </c>
      <c r="F107" s="68">
        <f>SUM(F105:F106)</f>
        <v>3000</v>
      </c>
      <c r="G107" s="90">
        <f>SUM(G105:G106)</f>
        <v>1223.6599999999999</v>
      </c>
      <c r="H107" s="89">
        <f>SUM(H105:H106)</f>
        <v>3000</v>
      </c>
      <c r="I107" s="291">
        <f>SUM(I105:I106)</f>
        <v>-1776.3400000000001</v>
      </c>
      <c r="J107" s="24">
        <f t="shared" si="31"/>
        <v>0.40788666666666662</v>
      </c>
      <c r="K107" s="200">
        <f>SUM(K104:K106)</f>
        <v>3900</v>
      </c>
      <c r="L107" s="291">
        <f>SUM(L104:L106)</f>
        <v>400</v>
      </c>
      <c r="M107" s="29">
        <f>L107/H107</f>
        <v>0.13333333333333333</v>
      </c>
      <c r="N107" s="47"/>
    </row>
    <row r="108" spans="1:256" ht="15" customHeight="1" x14ac:dyDescent="0.15">
      <c r="A108" s="50"/>
      <c r="B108" s="69"/>
      <c r="C108" s="69"/>
      <c r="D108" s="52"/>
      <c r="E108" s="55"/>
      <c r="F108" s="55"/>
      <c r="G108" s="56"/>
      <c r="H108" s="256"/>
      <c r="I108" s="33"/>
      <c r="J108" s="34"/>
      <c r="K108" s="141"/>
      <c r="L108" s="27"/>
      <c r="M108" s="33"/>
      <c r="N108" s="33"/>
    </row>
    <row r="109" spans="1:256" ht="15" customHeight="1" x14ac:dyDescent="0.15">
      <c r="A109" s="13"/>
      <c r="B109" s="14"/>
      <c r="C109" s="67" t="s">
        <v>19</v>
      </c>
      <c r="D109" s="19"/>
      <c r="E109" s="27"/>
      <c r="F109" s="27"/>
      <c r="G109" s="28"/>
      <c r="H109" s="257"/>
      <c r="I109" s="27"/>
      <c r="J109" s="24"/>
      <c r="K109" s="138"/>
      <c r="L109" s="27"/>
      <c r="M109" s="27"/>
      <c r="N109" s="54"/>
    </row>
    <row r="110" spans="1:256" s="118" customFormat="1" ht="15" customHeight="1" x14ac:dyDescent="0.15">
      <c r="A110" s="275"/>
      <c r="B110" s="276"/>
      <c r="C110" s="348"/>
      <c r="D110" s="296" t="s">
        <v>124</v>
      </c>
      <c r="E110" s="285">
        <v>6393.67</v>
      </c>
      <c r="F110" s="285">
        <v>4600</v>
      </c>
      <c r="G110" s="308">
        <v>8533.3700000000008</v>
      </c>
      <c r="H110" s="350">
        <v>6000</v>
      </c>
      <c r="I110" s="85">
        <f t="shared" ref="I110:I119" si="32">G110-H110</f>
        <v>2533.3700000000008</v>
      </c>
      <c r="J110" s="289">
        <f t="shared" ref="J110:J117" si="33">G110/H110</f>
        <v>1.4222283333333334</v>
      </c>
      <c r="K110" s="201">
        <v>8800</v>
      </c>
      <c r="L110" s="85">
        <f t="shared" ref="L110:L119" si="34">K110-H110</f>
        <v>2800</v>
      </c>
      <c r="M110" s="347">
        <f t="shared" ref="M110:M117" si="35">L110/H110</f>
        <v>0.46666666666666667</v>
      </c>
      <c r="N110" s="349" t="s">
        <v>194</v>
      </c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3"/>
      <c r="BS110" s="93"/>
      <c r="BT110" s="93"/>
      <c r="BU110" s="93"/>
      <c r="BV110" s="93"/>
      <c r="BW110" s="93"/>
      <c r="BX110" s="93"/>
      <c r="BY110" s="93"/>
      <c r="BZ110" s="93"/>
      <c r="CA110" s="93"/>
      <c r="CB110" s="93"/>
      <c r="CC110" s="93"/>
      <c r="CD110" s="93"/>
      <c r="CE110" s="93"/>
      <c r="CF110" s="93"/>
      <c r="CG110" s="93"/>
      <c r="CH110" s="93"/>
      <c r="CI110" s="93"/>
      <c r="CJ110" s="93"/>
      <c r="CK110" s="93"/>
      <c r="CL110" s="93"/>
      <c r="CM110" s="93"/>
      <c r="CN110" s="93"/>
      <c r="CO110" s="93"/>
      <c r="CP110" s="93"/>
      <c r="CQ110" s="93"/>
      <c r="CR110" s="93"/>
      <c r="CS110" s="93"/>
      <c r="CT110" s="93"/>
      <c r="CU110" s="93"/>
      <c r="CV110" s="93"/>
      <c r="CW110" s="93"/>
      <c r="CX110" s="93"/>
      <c r="CY110" s="93"/>
      <c r="CZ110" s="93"/>
      <c r="DA110" s="93"/>
      <c r="DB110" s="93"/>
      <c r="DC110" s="93"/>
      <c r="DD110" s="93"/>
      <c r="DE110" s="93"/>
      <c r="DF110" s="93"/>
      <c r="DG110" s="93"/>
      <c r="DH110" s="93"/>
      <c r="DI110" s="93"/>
      <c r="DJ110" s="93"/>
      <c r="DK110" s="93"/>
      <c r="DL110" s="93"/>
      <c r="DM110" s="93"/>
      <c r="DN110" s="93"/>
      <c r="DO110" s="93"/>
      <c r="DP110" s="93"/>
      <c r="DQ110" s="93"/>
      <c r="DR110" s="93"/>
      <c r="DS110" s="93"/>
      <c r="DT110" s="93"/>
      <c r="DU110" s="93"/>
      <c r="DV110" s="93"/>
      <c r="DW110" s="93"/>
      <c r="DX110" s="93"/>
      <c r="DY110" s="93"/>
      <c r="DZ110" s="93"/>
      <c r="EA110" s="93"/>
      <c r="EB110" s="93"/>
      <c r="EC110" s="93"/>
      <c r="ED110" s="93"/>
      <c r="EE110" s="93"/>
      <c r="EF110" s="93"/>
      <c r="EG110" s="93"/>
      <c r="EH110" s="93"/>
      <c r="EI110" s="93"/>
      <c r="EJ110" s="93"/>
      <c r="EK110" s="93"/>
      <c r="EL110" s="93"/>
      <c r="EM110" s="93"/>
      <c r="EN110" s="93"/>
      <c r="EO110" s="93"/>
      <c r="EP110" s="93"/>
      <c r="EQ110" s="93"/>
      <c r="ER110" s="93"/>
      <c r="ES110" s="93"/>
      <c r="ET110" s="93"/>
      <c r="EU110" s="93"/>
      <c r="EV110" s="93"/>
      <c r="EW110" s="93"/>
      <c r="EX110" s="93"/>
      <c r="EY110" s="93"/>
      <c r="EZ110" s="93"/>
      <c r="FA110" s="93"/>
      <c r="FB110" s="93"/>
      <c r="FC110" s="93"/>
      <c r="FD110" s="93"/>
      <c r="FE110" s="93"/>
      <c r="FF110" s="93"/>
      <c r="FG110" s="93"/>
      <c r="FH110" s="93"/>
      <c r="FI110" s="93"/>
      <c r="FJ110" s="93"/>
      <c r="FK110" s="93"/>
      <c r="FL110" s="93"/>
      <c r="FM110" s="93"/>
      <c r="FN110" s="93"/>
      <c r="FO110" s="93"/>
      <c r="FP110" s="93"/>
      <c r="FQ110" s="93"/>
      <c r="FR110" s="93"/>
      <c r="FS110" s="93"/>
      <c r="FT110" s="93"/>
      <c r="FU110" s="93"/>
      <c r="FV110" s="93"/>
      <c r="FW110" s="93"/>
      <c r="FX110" s="93"/>
      <c r="FY110" s="93"/>
      <c r="FZ110" s="93"/>
      <c r="GA110" s="93"/>
      <c r="GB110" s="93"/>
      <c r="GC110" s="93"/>
      <c r="GD110" s="93"/>
      <c r="GE110" s="93"/>
      <c r="GF110" s="93"/>
      <c r="GG110" s="93"/>
      <c r="GH110" s="93"/>
      <c r="GI110" s="93"/>
      <c r="GJ110" s="93"/>
      <c r="GK110" s="93"/>
      <c r="GL110" s="93"/>
      <c r="GM110" s="93"/>
      <c r="GN110" s="93"/>
      <c r="GO110" s="93"/>
      <c r="GP110" s="93"/>
      <c r="GQ110" s="93"/>
      <c r="GR110" s="93"/>
      <c r="GS110" s="93"/>
      <c r="GT110" s="93"/>
      <c r="GU110" s="93"/>
      <c r="GV110" s="93"/>
      <c r="GW110" s="93"/>
      <c r="GX110" s="93"/>
      <c r="GY110" s="93"/>
      <c r="GZ110" s="93"/>
      <c r="HA110" s="93"/>
      <c r="HB110" s="93"/>
      <c r="HC110" s="93"/>
      <c r="HD110" s="93"/>
      <c r="HE110" s="93"/>
      <c r="HF110" s="93"/>
      <c r="HG110" s="93"/>
      <c r="HH110" s="93"/>
      <c r="HI110" s="93"/>
      <c r="HJ110" s="93"/>
      <c r="HK110" s="93"/>
      <c r="HL110" s="93"/>
      <c r="HM110" s="93"/>
      <c r="HN110" s="93"/>
      <c r="HO110" s="93"/>
      <c r="HP110" s="93"/>
      <c r="HQ110" s="93"/>
      <c r="HR110" s="93"/>
      <c r="HS110" s="93"/>
      <c r="HT110" s="93"/>
      <c r="HU110" s="93"/>
      <c r="HV110" s="93"/>
      <c r="HW110" s="93"/>
      <c r="HX110" s="93"/>
      <c r="HY110" s="93"/>
      <c r="HZ110" s="93"/>
      <c r="IA110" s="93"/>
      <c r="IB110" s="93"/>
      <c r="IC110" s="93"/>
      <c r="ID110" s="93"/>
      <c r="IE110" s="93"/>
      <c r="IF110" s="93"/>
      <c r="IG110" s="93"/>
      <c r="IH110" s="93"/>
      <c r="II110" s="93"/>
      <c r="IJ110" s="93"/>
      <c r="IK110" s="93"/>
      <c r="IL110" s="93"/>
      <c r="IM110" s="93"/>
      <c r="IN110" s="93"/>
      <c r="IO110" s="93"/>
      <c r="IP110" s="93"/>
      <c r="IQ110" s="93"/>
      <c r="IR110" s="93"/>
      <c r="IS110" s="93"/>
      <c r="IT110" s="93"/>
      <c r="IU110" s="93"/>
      <c r="IV110" s="93"/>
    </row>
    <row r="111" spans="1:256" ht="15" customHeight="1" x14ac:dyDescent="0.15">
      <c r="A111" s="13"/>
      <c r="B111" s="14"/>
      <c r="C111" s="67"/>
      <c r="D111" s="198" t="s">
        <v>88</v>
      </c>
      <c r="E111" s="35">
        <v>0</v>
      </c>
      <c r="F111" s="35">
        <v>2000</v>
      </c>
      <c r="G111" s="36">
        <v>0</v>
      </c>
      <c r="H111" s="206">
        <v>2000</v>
      </c>
      <c r="I111" s="27">
        <f t="shared" si="32"/>
        <v>-2000</v>
      </c>
      <c r="J111" s="24">
        <f t="shared" si="33"/>
        <v>0</v>
      </c>
      <c r="K111" s="180">
        <v>2000</v>
      </c>
      <c r="L111" s="27">
        <f t="shared" si="34"/>
        <v>0</v>
      </c>
      <c r="M111" s="29">
        <f t="shared" si="35"/>
        <v>0</v>
      </c>
      <c r="N111" s="54"/>
    </row>
    <row r="112" spans="1:256" ht="15" customHeight="1" x14ac:dyDescent="0.15">
      <c r="A112" s="13"/>
      <c r="B112" s="14"/>
      <c r="C112" s="67"/>
      <c r="D112" s="198" t="s">
        <v>86</v>
      </c>
      <c r="E112" s="35">
        <v>8653.02</v>
      </c>
      <c r="F112" s="35">
        <v>11000</v>
      </c>
      <c r="G112" s="36">
        <v>2552.12</v>
      </c>
      <c r="H112" s="206">
        <v>9000</v>
      </c>
      <c r="I112" s="27">
        <f t="shared" si="32"/>
        <v>-6447.88</v>
      </c>
      <c r="J112" s="24">
        <f t="shared" si="33"/>
        <v>0.28356888888888887</v>
      </c>
      <c r="K112" s="180">
        <v>10000</v>
      </c>
      <c r="L112" s="27">
        <f t="shared" si="34"/>
        <v>1000</v>
      </c>
      <c r="M112" s="29">
        <f t="shared" si="35"/>
        <v>0.1111111111111111</v>
      </c>
      <c r="N112" s="54"/>
    </row>
    <row r="113" spans="1:14" ht="15" customHeight="1" x14ac:dyDescent="0.15">
      <c r="A113" s="13"/>
      <c r="B113" s="14"/>
      <c r="C113" s="67"/>
      <c r="D113" s="198" t="s">
        <v>126</v>
      </c>
      <c r="E113" s="35">
        <v>71.760000000000005</v>
      </c>
      <c r="F113" s="35">
        <v>500</v>
      </c>
      <c r="G113" s="36">
        <v>310.56</v>
      </c>
      <c r="H113" s="206">
        <v>500</v>
      </c>
      <c r="I113" s="27">
        <f t="shared" si="32"/>
        <v>-189.44</v>
      </c>
      <c r="J113" s="24">
        <f t="shared" si="33"/>
        <v>0.62112000000000001</v>
      </c>
      <c r="K113" s="180">
        <v>500</v>
      </c>
      <c r="L113" s="27">
        <f t="shared" si="34"/>
        <v>0</v>
      </c>
      <c r="M113" s="29">
        <f t="shared" si="35"/>
        <v>0</v>
      </c>
      <c r="N113" s="54"/>
    </row>
    <row r="114" spans="1:14" ht="15" customHeight="1" x14ac:dyDescent="0.15">
      <c r="A114" s="13"/>
      <c r="B114" s="14"/>
      <c r="C114" s="67"/>
      <c r="D114" s="198" t="s">
        <v>91</v>
      </c>
      <c r="E114" s="35">
        <v>1252.77</v>
      </c>
      <c r="F114" s="35">
        <v>1500</v>
      </c>
      <c r="G114" s="36">
        <v>890.5</v>
      </c>
      <c r="H114" s="206">
        <v>1500</v>
      </c>
      <c r="I114" s="27">
        <f t="shared" si="32"/>
        <v>-609.5</v>
      </c>
      <c r="J114" s="24">
        <f t="shared" si="33"/>
        <v>0.59366666666666668</v>
      </c>
      <c r="K114" s="180">
        <v>1500</v>
      </c>
      <c r="L114" s="27">
        <f t="shared" si="34"/>
        <v>0</v>
      </c>
      <c r="M114" s="29">
        <f t="shared" si="35"/>
        <v>0</v>
      </c>
      <c r="N114" s="54"/>
    </row>
    <row r="115" spans="1:14" ht="15" customHeight="1" x14ac:dyDescent="0.15">
      <c r="A115" s="13"/>
      <c r="B115" s="14"/>
      <c r="C115" s="67"/>
      <c r="D115" s="198" t="s">
        <v>90</v>
      </c>
      <c r="E115" s="35">
        <v>1516.48</v>
      </c>
      <c r="F115" s="35">
        <v>1450</v>
      </c>
      <c r="G115" s="36">
        <v>1413.02</v>
      </c>
      <c r="H115" s="206">
        <v>1200</v>
      </c>
      <c r="I115" s="27">
        <f t="shared" si="32"/>
        <v>213.01999999999998</v>
      </c>
      <c r="J115" s="24">
        <f t="shared" si="33"/>
        <v>1.1775166666666665</v>
      </c>
      <c r="K115" s="180">
        <v>1555</v>
      </c>
      <c r="L115" s="27">
        <f t="shared" si="34"/>
        <v>355</v>
      </c>
      <c r="M115" s="29">
        <f t="shared" si="35"/>
        <v>0.29583333333333334</v>
      </c>
      <c r="N115" s="54" t="s">
        <v>191</v>
      </c>
    </row>
    <row r="116" spans="1:14" ht="15" customHeight="1" x14ac:dyDescent="0.15">
      <c r="A116" s="13"/>
      <c r="B116" s="14"/>
      <c r="C116" s="67"/>
      <c r="D116" s="198" t="s">
        <v>89</v>
      </c>
      <c r="E116" s="35">
        <v>3559.91</v>
      </c>
      <c r="F116" s="35">
        <v>3000</v>
      </c>
      <c r="G116" s="36">
        <v>2871.3</v>
      </c>
      <c r="H116" s="206">
        <v>3000</v>
      </c>
      <c r="I116" s="27">
        <f t="shared" si="32"/>
        <v>-128.69999999999982</v>
      </c>
      <c r="J116" s="24">
        <f t="shared" si="33"/>
        <v>0.95710000000000006</v>
      </c>
      <c r="K116" s="138">
        <v>3500</v>
      </c>
      <c r="L116" s="27">
        <f t="shared" si="34"/>
        <v>500</v>
      </c>
      <c r="M116" s="29">
        <f t="shared" si="35"/>
        <v>0.16666666666666666</v>
      </c>
      <c r="N116" s="54" t="s">
        <v>190</v>
      </c>
    </row>
    <row r="117" spans="1:14" ht="15" customHeight="1" x14ac:dyDescent="0.15">
      <c r="A117" s="13"/>
      <c r="B117" s="14"/>
      <c r="C117" s="67"/>
      <c r="D117" s="198" t="s">
        <v>125</v>
      </c>
      <c r="E117" s="35">
        <v>279.97000000000003</v>
      </c>
      <c r="F117" s="35">
        <v>600</v>
      </c>
      <c r="G117" s="36">
        <v>84</v>
      </c>
      <c r="H117" s="206">
        <v>250</v>
      </c>
      <c r="I117" s="27">
        <f t="shared" si="32"/>
        <v>-166</v>
      </c>
      <c r="J117" s="24">
        <f t="shared" si="33"/>
        <v>0.33600000000000002</v>
      </c>
      <c r="K117" s="180">
        <v>300</v>
      </c>
      <c r="L117" s="27">
        <f t="shared" si="34"/>
        <v>50</v>
      </c>
      <c r="M117" s="29">
        <f t="shared" si="35"/>
        <v>0.2</v>
      </c>
      <c r="N117" s="54"/>
    </row>
    <row r="118" spans="1:14" ht="15" customHeight="1" x14ac:dyDescent="0.15">
      <c r="A118" s="13"/>
      <c r="B118" s="14"/>
      <c r="C118" s="67"/>
      <c r="D118" s="198" t="s">
        <v>87</v>
      </c>
      <c r="E118" s="35">
        <v>0</v>
      </c>
      <c r="F118" s="35">
        <v>0</v>
      </c>
      <c r="G118" s="36">
        <v>0</v>
      </c>
      <c r="H118" s="206">
        <v>0</v>
      </c>
      <c r="I118" s="27">
        <f t="shared" si="32"/>
        <v>0</v>
      </c>
      <c r="J118" s="24"/>
      <c r="K118" s="180">
        <v>0</v>
      </c>
      <c r="L118" s="27">
        <f t="shared" si="34"/>
        <v>0</v>
      </c>
      <c r="M118" s="29"/>
      <c r="N118" s="54" t="s">
        <v>192</v>
      </c>
    </row>
    <row r="119" spans="1:14" ht="15" customHeight="1" thickBot="1" x14ac:dyDescent="0.2">
      <c r="A119" s="13"/>
      <c r="B119" s="14"/>
      <c r="C119" s="67"/>
      <c r="D119" s="198" t="s">
        <v>92</v>
      </c>
      <c r="E119" s="35"/>
      <c r="F119" s="205"/>
      <c r="G119" s="36"/>
      <c r="H119" s="206"/>
      <c r="I119" s="27">
        <f t="shared" si="32"/>
        <v>0</v>
      </c>
      <c r="J119" s="24"/>
      <c r="K119" s="180">
        <v>200</v>
      </c>
      <c r="L119" s="27">
        <f t="shared" si="34"/>
        <v>200</v>
      </c>
      <c r="M119" s="29"/>
      <c r="N119" s="54"/>
    </row>
    <row r="120" spans="1:14" ht="15.75" customHeight="1" thickBot="1" x14ac:dyDescent="0.2">
      <c r="A120" s="43"/>
      <c r="B120" s="44" t="s">
        <v>20</v>
      </c>
      <c r="C120" s="44"/>
      <c r="D120" s="45"/>
      <c r="E120" s="68">
        <f>SUM(E110:E119)</f>
        <v>21727.58</v>
      </c>
      <c r="F120" s="68">
        <f>SUM(F110:F119)</f>
        <v>24650</v>
      </c>
      <c r="G120" s="90">
        <f>SUM(G110:G119)</f>
        <v>16654.870000000003</v>
      </c>
      <c r="H120" s="89">
        <f>SUM(H110:H119)</f>
        <v>23450</v>
      </c>
      <c r="I120" s="291">
        <f>SUM(I110:I119)</f>
        <v>-6795.1299999999983</v>
      </c>
      <c r="J120" s="24">
        <f t="shared" ref="J120" si="36">G120/H120</f>
        <v>0.71022899786780391</v>
      </c>
      <c r="K120" s="200">
        <f>SUM(K110:K119)</f>
        <v>28355</v>
      </c>
      <c r="L120" s="291">
        <f>SUM(L110:L119)</f>
        <v>4905</v>
      </c>
      <c r="M120" s="29">
        <f>L120/H120</f>
        <v>0.20916844349680169</v>
      </c>
      <c r="N120" s="47"/>
    </row>
    <row r="121" spans="1:14" ht="15.75" customHeight="1" thickBot="1" x14ac:dyDescent="0.2">
      <c r="A121" s="71"/>
      <c r="B121" s="72"/>
      <c r="C121" s="72"/>
      <c r="D121" s="73"/>
      <c r="E121" s="74"/>
      <c r="F121" s="74"/>
      <c r="G121" s="76"/>
      <c r="H121" s="77"/>
      <c r="I121" s="75"/>
      <c r="J121" s="75"/>
      <c r="K121" s="78"/>
      <c r="L121" s="79"/>
      <c r="M121" s="80"/>
      <c r="N121" s="79"/>
    </row>
    <row r="122" spans="1:14" ht="15" customHeight="1" thickBot="1" x14ac:dyDescent="0.2">
      <c r="A122" s="154"/>
      <c r="B122" s="155" t="s">
        <v>151</v>
      </c>
      <c r="C122" s="155"/>
      <c r="D122" s="207"/>
      <c r="E122" s="208">
        <f>'Programs Budget'!D35</f>
        <v>16905.13</v>
      </c>
      <c r="F122" s="208">
        <f>'Programs Budget'!E35</f>
        <v>10030</v>
      </c>
      <c r="G122" s="211">
        <f>'Programs Budget'!F35</f>
        <v>4410.8</v>
      </c>
      <c r="H122" s="212">
        <f>'Programs Budget'!G35</f>
        <v>10378.209999999999</v>
      </c>
      <c r="I122" s="208"/>
      <c r="J122" s="209"/>
      <c r="K122" s="312"/>
      <c r="L122" s="208"/>
      <c r="M122" s="208"/>
      <c r="N122" s="210" t="s">
        <v>181</v>
      </c>
    </row>
    <row r="123" spans="1:14" ht="15" customHeight="1" thickBot="1" x14ac:dyDescent="0.2">
      <c r="A123" s="71"/>
      <c r="B123" s="72"/>
      <c r="C123" s="72"/>
      <c r="D123" s="100"/>
      <c r="E123" s="103"/>
      <c r="F123" s="103"/>
      <c r="G123" s="215"/>
      <c r="H123" s="216"/>
      <c r="I123" s="103"/>
      <c r="J123" s="217"/>
      <c r="K123" s="219"/>
      <c r="L123" s="103"/>
      <c r="M123" s="103"/>
      <c r="N123" s="218"/>
    </row>
    <row r="124" spans="1:14" ht="15" customHeight="1" thickBot="1" x14ac:dyDescent="0.25">
      <c r="A124" s="154"/>
      <c r="B124" s="380" t="s">
        <v>108</v>
      </c>
      <c r="C124" s="381"/>
      <c r="D124" s="382"/>
      <c r="E124" s="208">
        <f>'Programs Budget'!D51</f>
        <v>18756</v>
      </c>
      <c r="F124" s="208">
        <f>'Programs Budget'!E51</f>
        <v>20850</v>
      </c>
      <c r="G124" s="211">
        <f>'Programs Budget'!F51</f>
        <v>4259.99</v>
      </c>
      <c r="H124" s="212">
        <f>'Programs Budget'!G51</f>
        <v>21750</v>
      </c>
      <c r="I124" s="208"/>
      <c r="J124" s="209"/>
      <c r="K124" s="312"/>
      <c r="L124" s="208"/>
      <c r="M124" s="208"/>
      <c r="N124" s="210" t="s">
        <v>182</v>
      </c>
    </row>
    <row r="125" spans="1:14" ht="15" customHeight="1" x14ac:dyDescent="0.15">
      <c r="A125" s="50"/>
      <c r="B125" s="69"/>
      <c r="C125" s="69"/>
      <c r="D125" s="334"/>
      <c r="E125" s="84"/>
      <c r="F125" s="84"/>
      <c r="G125" s="192"/>
      <c r="H125" s="255"/>
      <c r="I125" s="84"/>
      <c r="J125" s="193"/>
      <c r="K125" s="130"/>
      <c r="L125" s="84"/>
      <c r="M125" s="84"/>
      <c r="N125" s="84"/>
    </row>
    <row r="126" spans="1:14" ht="15" customHeight="1" x14ac:dyDescent="0.15">
      <c r="A126" s="13"/>
      <c r="B126" s="14"/>
      <c r="C126" s="14" t="s">
        <v>173</v>
      </c>
      <c r="E126" s="27"/>
      <c r="F126" s="27"/>
      <c r="G126" s="28"/>
      <c r="H126" s="254"/>
      <c r="I126" s="27"/>
      <c r="J126" s="24"/>
      <c r="K126" s="138"/>
      <c r="L126" s="27"/>
      <c r="M126" s="27"/>
      <c r="N126" s="27"/>
    </row>
    <row r="127" spans="1:14" ht="15" customHeight="1" x14ac:dyDescent="0.15">
      <c r="A127" s="13"/>
      <c r="B127" s="14"/>
      <c r="C127" s="14"/>
      <c r="D127" s="198" t="s">
        <v>174</v>
      </c>
      <c r="E127" s="35">
        <v>0</v>
      </c>
      <c r="F127" s="35">
        <v>500</v>
      </c>
      <c r="G127" s="36">
        <v>514.66999999999996</v>
      </c>
      <c r="H127" s="346">
        <v>500</v>
      </c>
      <c r="I127" s="27">
        <f t="shared" ref="I127:I131" si="37">G127-H127</f>
        <v>14.669999999999959</v>
      </c>
      <c r="J127" s="24">
        <f t="shared" ref="J127:J132" si="38">G127/H127</f>
        <v>1.0293399999999999</v>
      </c>
      <c r="K127" s="180">
        <v>500</v>
      </c>
      <c r="L127" s="27">
        <f>K127-H127</f>
        <v>0</v>
      </c>
      <c r="M127" s="29">
        <f>L127/H127</f>
        <v>0</v>
      </c>
      <c r="N127" s="27"/>
    </row>
    <row r="128" spans="1:14" ht="15" customHeight="1" x14ac:dyDescent="0.15">
      <c r="A128" s="13"/>
      <c r="B128" s="14"/>
      <c r="C128" s="14"/>
      <c r="D128" s="198" t="s">
        <v>109</v>
      </c>
      <c r="E128" s="35">
        <v>0</v>
      </c>
      <c r="F128" s="35">
        <v>20</v>
      </c>
      <c r="G128" s="36">
        <v>20</v>
      </c>
      <c r="H128" s="346">
        <v>20</v>
      </c>
      <c r="I128" s="27">
        <f t="shared" si="37"/>
        <v>0</v>
      </c>
      <c r="J128" s="24">
        <f t="shared" si="38"/>
        <v>1</v>
      </c>
      <c r="K128" s="180">
        <v>20</v>
      </c>
      <c r="L128" s="27">
        <f>K128-H128</f>
        <v>0</v>
      </c>
      <c r="M128" s="29">
        <f>L128/H128</f>
        <v>0</v>
      </c>
      <c r="N128" s="27"/>
    </row>
    <row r="129" spans="1:14" ht="15" customHeight="1" x14ac:dyDescent="0.15">
      <c r="A129" s="13"/>
      <c r="B129" s="14"/>
      <c r="C129" s="14"/>
      <c r="D129" s="198" t="s">
        <v>110</v>
      </c>
      <c r="E129" s="35">
        <v>0</v>
      </c>
      <c r="F129" s="35">
        <v>20</v>
      </c>
      <c r="G129" s="36">
        <v>20</v>
      </c>
      <c r="H129" s="346">
        <v>20</v>
      </c>
      <c r="I129" s="27">
        <f t="shared" si="37"/>
        <v>0</v>
      </c>
      <c r="J129" s="24">
        <f t="shared" si="38"/>
        <v>1</v>
      </c>
      <c r="K129" s="180">
        <v>20</v>
      </c>
      <c r="L129" s="27">
        <f t="shared" ref="L129:L131" si="39">K129-H129</f>
        <v>0</v>
      </c>
      <c r="M129" s="29">
        <f t="shared" ref="M129:M131" si="40">L129/H129</f>
        <v>0</v>
      </c>
      <c r="N129" s="27"/>
    </row>
    <row r="130" spans="1:14" ht="15" customHeight="1" x14ac:dyDescent="0.15">
      <c r="A130" s="13"/>
      <c r="B130" s="14"/>
      <c r="C130" s="14"/>
      <c r="D130" s="198" t="s">
        <v>175</v>
      </c>
      <c r="E130" s="35">
        <v>1738.18</v>
      </c>
      <c r="F130" s="35">
        <v>2000</v>
      </c>
      <c r="G130" s="36">
        <v>911.62</v>
      </c>
      <c r="H130" s="346">
        <v>2000</v>
      </c>
      <c r="I130" s="27">
        <f t="shared" si="37"/>
        <v>-1088.3800000000001</v>
      </c>
      <c r="J130" s="24">
        <f t="shared" si="38"/>
        <v>0.45580999999999999</v>
      </c>
      <c r="K130" s="180">
        <v>2000</v>
      </c>
      <c r="L130" s="27">
        <f t="shared" si="39"/>
        <v>0</v>
      </c>
      <c r="M130" s="29">
        <f t="shared" si="40"/>
        <v>0</v>
      </c>
      <c r="N130" s="27"/>
    </row>
    <row r="131" spans="1:14" ht="15" customHeight="1" thickBot="1" x14ac:dyDescent="0.2">
      <c r="A131" s="13"/>
      <c r="B131" s="14"/>
      <c r="C131" s="14"/>
      <c r="D131" s="198" t="s">
        <v>177</v>
      </c>
      <c r="E131" s="35">
        <v>914.96</v>
      </c>
      <c r="F131" s="35">
        <v>4000</v>
      </c>
      <c r="G131" s="36">
        <v>774.53</v>
      </c>
      <c r="H131" s="346">
        <v>4000</v>
      </c>
      <c r="I131" s="27">
        <f t="shared" si="37"/>
        <v>-3225.4700000000003</v>
      </c>
      <c r="J131" s="24">
        <f t="shared" si="38"/>
        <v>0.19363249999999999</v>
      </c>
      <c r="K131" s="180">
        <v>4000</v>
      </c>
      <c r="L131" s="27">
        <f t="shared" si="39"/>
        <v>0</v>
      </c>
      <c r="M131" s="29">
        <f t="shared" si="40"/>
        <v>0</v>
      </c>
      <c r="N131" s="27"/>
    </row>
    <row r="132" spans="1:14" ht="15.75" customHeight="1" thickBot="1" x14ac:dyDescent="0.2">
      <c r="A132" s="43"/>
      <c r="B132" s="44" t="s">
        <v>176</v>
      </c>
      <c r="C132" s="44"/>
      <c r="D132" s="45"/>
      <c r="E132" s="68">
        <f>SUM(E127:E131)</f>
        <v>2653.1400000000003</v>
      </c>
      <c r="F132" s="68">
        <f t="shared" ref="F132:G132" si="41">SUM(F127:F131)</f>
        <v>6540</v>
      </c>
      <c r="G132" s="90">
        <f t="shared" si="41"/>
        <v>2240.8199999999997</v>
      </c>
      <c r="H132" s="89">
        <f>SUM(H127:H131)</f>
        <v>6540</v>
      </c>
      <c r="I132" s="291">
        <f>SUM(I127:I131)</f>
        <v>-4299.18</v>
      </c>
      <c r="J132" s="24">
        <f t="shared" si="38"/>
        <v>0.34263302752293573</v>
      </c>
      <c r="K132" s="200">
        <f>SUM(K127:K131)</f>
        <v>6540</v>
      </c>
      <c r="L132" s="291">
        <f>SUM(L127:L131)</f>
        <v>0</v>
      </c>
      <c r="M132" s="29">
        <f>L132/H132</f>
        <v>0</v>
      </c>
      <c r="N132" s="47"/>
    </row>
    <row r="133" spans="1:14" ht="15" customHeight="1" x14ac:dyDescent="0.15">
      <c r="A133" s="13"/>
      <c r="B133" s="14"/>
      <c r="C133" s="14"/>
      <c r="D133" s="19"/>
      <c r="E133" s="27"/>
      <c r="F133" s="27"/>
      <c r="G133" s="28"/>
      <c r="H133" s="257"/>
      <c r="I133" s="27"/>
      <c r="J133" s="24"/>
      <c r="K133" s="138"/>
      <c r="L133" s="27"/>
      <c r="M133" s="27"/>
      <c r="N133" s="27"/>
    </row>
    <row r="134" spans="1:14" ht="15" customHeight="1" x14ac:dyDescent="0.15">
      <c r="A134" s="13"/>
      <c r="B134" s="14"/>
      <c r="C134" s="14" t="s">
        <v>26</v>
      </c>
      <c r="D134" s="19"/>
      <c r="E134" s="27"/>
      <c r="F134" s="27"/>
      <c r="G134" s="28"/>
      <c r="H134" s="257"/>
      <c r="I134" s="27"/>
      <c r="J134" s="24"/>
      <c r="K134" s="138"/>
      <c r="L134" s="27"/>
      <c r="M134" s="27"/>
      <c r="N134" s="27"/>
    </row>
    <row r="135" spans="1:14" ht="15" customHeight="1" x14ac:dyDescent="0.15">
      <c r="A135" s="81"/>
      <c r="B135" s="82"/>
      <c r="C135" s="82"/>
      <c r="D135" s="220" t="s">
        <v>113</v>
      </c>
      <c r="E135" s="221">
        <v>1157.79</v>
      </c>
      <c r="F135" s="221">
        <v>1000</v>
      </c>
      <c r="G135" s="222">
        <v>132.30000000000001</v>
      </c>
      <c r="H135" s="258">
        <v>1000</v>
      </c>
      <c r="I135" s="27">
        <f t="shared" ref="I135:I143" si="42">G135-H135</f>
        <v>-867.7</v>
      </c>
      <c r="J135" s="24">
        <f t="shared" ref="J135:J144" si="43">G135/H135</f>
        <v>0.1323</v>
      </c>
      <c r="K135" s="223">
        <v>1000</v>
      </c>
      <c r="L135" s="27">
        <f t="shared" ref="L135:L143" si="44">K135-H135</f>
        <v>0</v>
      </c>
      <c r="M135" s="29">
        <f t="shared" ref="M135:M143" si="45">L135/H135</f>
        <v>0</v>
      </c>
      <c r="N135" s="83"/>
    </row>
    <row r="136" spans="1:14" ht="15" customHeight="1" x14ac:dyDescent="0.15">
      <c r="A136" s="81"/>
      <c r="B136" s="82"/>
      <c r="C136" s="82"/>
      <c r="D136" s="220" t="s">
        <v>168</v>
      </c>
      <c r="E136" s="221">
        <v>157.28</v>
      </c>
      <c r="F136" s="221"/>
      <c r="G136" s="222">
        <v>0</v>
      </c>
      <c r="H136" s="258">
        <v>0</v>
      </c>
      <c r="I136" s="27">
        <f t="shared" si="42"/>
        <v>0</v>
      </c>
      <c r="J136" s="24"/>
      <c r="K136" s="223">
        <v>0</v>
      </c>
      <c r="L136" s="27">
        <f t="shared" si="44"/>
        <v>0</v>
      </c>
      <c r="M136" s="29"/>
      <c r="N136" s="83"/>
    </row>
    <row r="137" spans="1:14" ht="15" customHeight="1" x14ac:dyDescent="0.15">
      <c r="A137" s="81"/>
      <c r="B137" s="82"/>
      <c r="C137" s="82"/>
      <c r="D137" s="220" t="s">
        <v>117</v>
      </c>
      <c r="E137" s="221">
        <v>0</v>
      </c>
      <c r="F137" s="221">
        <v>500</v>
      </c>
      <c r="G137" s="222">
        <v>0</v>
      </c>
      <c r="H137" s="258">
        <v>500</v>
      </c>
      <c r="I137" s="27">
        <f t="shared" si="42"/>
        <v>-500</v>
      </c>
      <c r="J137" s="24">
        <f t="shared" si="43"/>
        <v>0</v>
      </c>
      <c r="K137" s="223">
        <v>500</v>
      </c>
      <c r="L137" s="27">
        <f t="shared" si="44"/>
        <v>0</v>
      </c>
      <c r="M137" s="29">
        <f t="shared" si="45"/>
        <v>0</v>
      </c>
      <c r="N137" s="83"/>
    </row>
    <row r="138" spans="1:14" ht="15" customHeight="1" x14ac:dyDescent="0.15">
      <c r="A138" s="81"/>
      <c r="B138" s="82"/>
      <c r="C138" s="82"/>
      <c r="D138" s="220" t="s">
        <v>115</v>
      </c>
      <c r="E138" s="221">
        <v>1721.74</v>
      </c>
      <c r="F138" s="221">
        <v>2000</v>
      </c>
      <c r="G138" s="222">
        <v>0</v>
      </c>
      <c r="H138" s="258">
        <v>2000</v>
      </c>
      <c r="I138" s="27">
        <f t="shared" si="42"/>
        <v>-2000</v>
      </c>
      <c r="J138" s="24">
        <f t="shared" si="43"/>
        <v>0</v>
      </c>
      <c r="K138" s="223">
        <v>0</v>
      </c>
      <c r="L138" s="27">
        <f t="shared" si="44"/>
        <v>-2000</v>
      </c>
      <c r="M138" s="29">
        <f t="shared" si="45"/>
        <v>-1</v>
      </c>
      <c r="N138" s="83"/>
    </row>
    <row r="139" spans="1:14" ht="15" customHeight="1" x14ac:dyDescent="0.15">
      <c r="A139" s="81"/>
      <c r="B139" s="82"/>
      <c r="C139" s="82"/>
      <c r="D139" s="220" t="s">
        <v>111</v>
      </c>
      <c r="E139" s="221">
        <v>3143.88</v>
      </c>
      <c r="F139" s="221">
        <v>3300</v>
      </c>
      <c r="G139" s="222">
        <v>1570.1</v>
      </c>
      <c r="H139" s="258">
        <v>3000</v>
      </c>
      <c r="I139" s="27">
        <f t="shared" si="42"/>
        <v>-1429.9</v>
      </c>
      <c r="J139" s="24">
        <f t="shared" si="43"/>
        <v>0.52336666666666665</v>
      </c>
      <c r="K139" s="223">
        <v>3300</v>
      </c>
      <c r="L139" s="27">
        <f t="shared" si="44"/>
        <v>300</v>
      </c>
      <c r="M139" s="29">
        <f t="shared" si="45"/>
        <v>0.1</v>
      </c>
      <c r="N139" s="83"/>
    </row>
    <row r="140" spans="1:14" ht="15" customHeight="1" x14ac:dyDescent="0.15">
      <c r="A140" s="81"/>
      <c r="B140" s="82"/>
      <c r="C140" s="82"/>
      <c r="D140" s="220" t="s">
        <v>112</v>
      </c>
      <c r="E140" s="221">
        <v>1793.06</v>
      </c>
      <c r="F140" s="221">
        <v>1500</v>
      </c>
      <c r="G140" s="222">
        <v>718.24</v>
      </c>
      <c r="H140" s="258">
        <v>1500</v>
      </c>
      <c r="I140" s="27">
        <f t="shared" si="42"/>
        <v>-781.76</v>
      </c>
      <c r="J140" s="24">
        <f t="shared" si="43"/>
        <v>0.47882666666666668</v>
      </c>
      <c r="K140" s="223">
        <v>1500</v>
      </c>
      <c r="L140" s="27">
        <f t="shared" si="44"/>
        <v>0</v>
      </c>
      <c r="M140" s="29">
        <f t="shared" si="45"/>
        <v>0</v>
      </c>
      <c r="N140" s="83"/>
    </row>
    <row r="141" spans="1:14" ht="15" customHeight="1" x14ac:dyDescent="0.15">
      <c r="A141" s="81"/>
      <c r="B141" s="82"/>
      <c r="C141" s="82"/>
      <c r="D141" s="311" t="s">
        <v>114</v>
      </c>
      <c r="E141" s="221">
        <v>1519.74</v>
      </c>
      <c r="F141" s="221">
        <v>2000</v>
      </c>
      <c r="G141" s="222">
        <v>0</v>
      </c>
      <c r="H141" s="258">
        <v>2000</v>
      </c>
      <c r="I141" s="27">
        <f t="shared" si="42"/>
        <v>-2000</v>
      </c>
      <c r="J141" s="24">
        <f t="shared" si="43"/>
        <v>0</v>
      </c>
      <c r="K141" s="223">
        <v>0</v>
      </c>
      <c r="L141" s="27">
        <f t="shared" si="44"/>
        <v>-2000</v>
      </c>
      <c r="M141" s="29">
        <f t="shared" si="45"/>
        <v>-1</v>
      </c>
      <c r="N141" s="83" t="s">
        <v>170</v>
      </c>
    </row>
    <row r="142" spans="1:14" ht="15" customHeight="1" x14ac:dyDescent="0.15">
      <c r="A142" s="81"/>
      <c r="B142" s="82"/>
      <c r="C142" s="82"/>
      <c r="D142" s="311" t="s">
        <v>167</v>
      </c>
      <c r="E142" s="221"/>
      <c r="F142" s="221"/>
      <c r="G142" s="222"/>
      <c r="H142" s="258">
        <v>0</v>
      </c>
      <c r="I142" s="27">
        <f t="shared" si="42"/>
        <v>0</v>
      </c>
      <c r="J142" s="24"/>
      <c r="K142" s="223"/>
      <c r="L142" s="27">
        <f t="shared" si="44"/>
        <v>0</v>
      </c>
      <c r="M142" s="29"/>
      <c r="N142" s="83" t="s">
        <v>170</v>
      </c>
    </row>
    <row r="143" spans="1:14" ht="15" customHeight="1" thickBot="1" x14ac:dyDescent="0.2">
      <c r="A143" s="81"/>
      <c r="B143" s="82"/>
      <c r="C143" s="82"/>
      <c r="D143" s="311" t="s">
        <v>116</v>
      </c>
      <c r="E143" s="221">
        <v>0</v>
      </c>
      <c r="F143" s="221">
        <v>2000</v>
      </c>
      <c r="G143" s="222">
        <v>0</v>
      </c>
      <c r="H143" s="258">
        <v>2000</v>
      </c>
      <c r="I143" s="83">
        <f t="shared" si="42"/>
        <v>-2000</v>
      </c>
      <c r="J143" s="24">
        <f t="shared" si="43"/>
        <v>0</v>
      </c>
      <c r="K143" s="223"/>
      <c r="L143" s="27">
        <f t="shared" si="44"/>
        <v>-2000</v>
      </c>
      <c r="M143" s="29">
        <f t="shared" si="45"/>
        <v>-1</v>
      </c>
      <c r="N143" s="83" t="s">
        <v>171</v>
      </c>
    </row>
    <row r="144" spans="1:14" ht="15.75" customHeight="1" thickBot="1" x14ac:dyDescent="0.2">
      <c r="A144" s="43"/>
      <c r="B144" s="44" t="s">
        <v>118</v>
      </c>
      <c r="C144" s="44"/>
      <c r="D144" s="45"/>
      <c r="E144" s="68">
        <f>SUM(E135:E143)</f>
        <v>9493.49</v>
      </c>
      <c r="F144" s="68">
        <f>SUM(F135:F143)</f>
        <v>12300</v>
      </c>
      <c r="G144" s="90">
        <f>SUM(G135:G143)</f>
        <v>2420.64</v>
      </c>
      <c r="H144" s="89">
        <f>SUM(H135:H143)</f>
        <v>12000</v>
      </c>
      <c r="I144" s="291">
        <f>SUM(I135:I143)</f>
        <v>-9579.36</v>
      </c>
      <c r="J144" s="24">
        <f t="shared" si="43"/>
        <v>0.20171999999999998</v>
      </c>
      <c r="K144" s="200">
        <f>SUM(K135:K143)</f>
        <v>6300</v>
      </c>
      <c r="L144" s="291">
        <f>SUM(L135:L143)</f>
        <v>-5700</v>
      </c>
      <c r="M144" s="29">
        <f>L144/H144</f>
        <v>-0.47499999999999998</v>
      </c>
      <c r="N144" s="47"/>
    </row>
    <row r="145" spans="1:256" ht="15.75" customHeight="1" x14ac:dyDescent="0.15">
      <c r="A145" s="71"/>
      <c r="B145" s="72"/>
      <c r="C145" s="72"/>
      <c r="D145" s="73"/>
      <c r="E145" s="74"/>
      <c r="F145" s="74"/>
      <c r="G145" s="101"/>
      <c r="H145" s="102"/>
      <c r="I145" s="75"/>
      <c r="J145" s="75"/>
      <c r="K145" s="214"/>
      <c r="L145" s="79"/>
      <c r="M145" s="80"/>
      <c r="N145" s="79"/>
    </row>
    <row r="146" spans="1:256" ht="15.75" customHeight="1" thickBot="1" x14ac:dyDescent="0.2">
      <c r="A146" s="38"/>
      <c r="B146" s="39" t="s">
        <v>9</v>
      </c>
      <c r="C146" s="39"/>
      <c r="D146" s="40"/>
      <c r="E146" s="57">
        <f>E26+E29+E33+E35+E36+E38+E39+E53+E59+E69+E83+E90+E101+E107+E120+E122+E124+E132+E144</f>
        <v>461259.85</v>
      </c>
      <c r="F146" s="57">
        <f>F26+F29+F33+F35+F36+F38+F39+F53+F59+F69+F83+F90+F101+F107+F120+F122+F124+F132+F144</f>
        <v>466295</v>
      </c>
      <c r="G146" s="226">
        <f>G26+G29+G33+G35+G36+G38+G39+G53+G59+G69+G83+G90+G101+G107+G120+G122+G124+G132+G144</f>
        <v>334020.78999999998</v>
      </c>
      <c r="H146" s="225">
        <f>H26+H29+H33+H35+H36+H38+H39+H53+H59+H69+H83+H90+H101+H107+H120+H122+H124+H132+H144</f>
        <v>460382.65</v>
      </c>
      <c r="I146" s="57">
        <f>G146-H146</f>
        <v>-126361.86000000004</v>
      </c>
      <c r="J146" s="58">
        <f>G146/H146</f>
        <v>0.72552862276630092</v>
      </c>
      <c r="K146" s="224">
        <f>K26+K29+K33+K35+K36+K38+K39+K53+K59+K69+K83+K90+K101+K107+K120+K122+K124+K132+K144</f>
        <v>391972.79000000004</v>
      </c>
      <c r="L146" s="57">
        <f t="shared" ref="L146:L148" si="46">K146-H146</f>
        <v>-68409.859999999986</v>
      </c>
      <c r="M146" s="59">
        <f>L146/H146</f>
        <v>-0.14859347979338489</v>
      </c>
      <c r="N146" s="57"/>
    </row>
    <row r="147" spans="1:256" ht="15.75" customHeight="1" thickBot="1" x14ac:dyDescent="0.2">
      <c r="A147" s="43" t="s">
        <v>10</v>
      </c>
      <c r="B147" s="44"/>
      <c r="C147" s="44"/>
      <c r="D147" s="45"/>
      <c r="E147" s="60">
        <f>E24-E146</f>
        <v>50683.960000000021</v>
      </c>
      <c r="F147" s="60">
        <f>F24-F146</f>
        <v>-40845</v>
      </c>
      <c r="G147" s="232">
        <f>G24-G146</f>
        <v>68523.130000000063</v>
      </c>
      <c r="H147" s="230">
        <f>H24-H146</f>
        <v>32131.639999999956</v>
      </c>
      <c r="I147" s="60">
        <f>G147-H147</f>
        <v>36391.490000000107</v>
      </c>
      <c r="J147" s="61">
        <f>G147/H147</f>
        <v>2.1325749323719596</v>
      </c>
      <c r="K147" s="227">
        <f>K24-K146</f>
        <v>18327.209999999963</v>
      </c>
      <c r="L147" s="60">
        <f t="shared" si="46"/>
        <v>-13804.429999999993</v>
      </c>
      <c r="M147" s="60"/>
      <c r="N147" s="62"/>
    </row>
    <row r="148" spans="1:256" ht="11.75" customHeight="1" x14ac:dyDescent="0.15">
      <c r="A148" s="13"/>
      <c r="B148" s="14"/>
      <c r="C148" s="14"/>
      <c r="D148" s="19"/>
      <c r="E148" s="27"/>
      <c r="F148" s="27"/>
      <c r="G148" s="87"/>
      <c r="H148" s="88"/>
      <c r="I148" s="27"/>
      <c r="J148" s="24"/>
      <c r="K148" s="228"/>
      <c r="L148" s="27">
        <f t="shared" si="46"/>
        <v>0</v>
      </c>
      <c r="M148" s="27"/>
      <c r="N148" s="27"/>
    </row>
    <row r="149" spans="1:256" s="118" customFormat="1" ht="11.75" customHeight="1" x14ac:dyDescent="0.15">
      <c r="A149" s="341"/>
      <c r="B149" s="342"/>
      <c r="C149" s="342" t="s">
        <v>215</v>
      </c>
      <c r="D149" s="343"/>
      <c r="E149" s="344"/>
      <c r="F149" s="344"/>
      <c r="G149" s="235"/>
      <c r="H149" s="236"/>
      <c r="I149" s="344"/>
      <c r="J149" s="345"/>
      <c r="K149" s="305">
        <v>14327.21</v>
      </c>
      <c r="L149" s="344"/>
      <c r="M149" s="344"/>
      <c r="N149" s="344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AI149" s="93"/>
      <c r="AJ149" s="93"/>
      <c r="AK149" s="93"/>
      <c r="AL149" s="93"/>
      <c r="AM149" s="93"/>
      <c r="AN149" s="93"/>
      <c r="AO149" s="93"/>
      <c r="AP149" s="93"/>
      <c r="AQ149" s="93"/>
      <c r="AR149" s="93"/>
      <c r="AS149" s="93"/>
      <c r="AT149" s="93"/>
      <c r="AU149" s="93"/>
      <c r="AV149" s="93"/>
      <c r="AW149" s="93"/>
      <c r="AX149" s="93"/>
      <c r="AY149" s="93"/>
      <c r="AZ149" s="93"/>
      <c r="BA149" s="93"/>
      <c r="BB149" s="93"/>
      <c r="BC149" s="93"/>
      <c r="BD149" s="93"/>
      <c r="BE149" s="93"/>
      <c r="BF149" s="93"/>
      <c r="BG149" s="93"/>
      <c r="BH149" s="93"/>
      <c r="BI149" s="93"/>
      <c r="BJ149" s="93"/>
      <c r="BK149" s="93"/>
      <c r="BL149" s="93"/>
      <c r="BM149" s="93"/>
      <c r="BN149" s="93"/>
      <c r="BO149" s="93"/>
      <c r="BP149" s="93"/>
      <c r="BQ149" s="93"/>
      <c r="BR149" s="93"/>
      <c r="BS149" s="93"/>
      <c r="BT149" s="93"/>
      <c r="BU149" s="93"/>
      <c r="BV149" s="93"/>
      <c r="BW149" s="93"/>
      <c r="BX149" s="93"/>
      <c r="BY149" s="93"/>
      <c r="BZ149" s="93"/>
      <c r="CA149" s="93"/>
      <c r="CB149" s="93"/>
      <c r="CC149" s="93"/>
      <c r="CD149" s="93"/>
      <c r="CE149" s="93"/>
      <c r="CF149" s="93"/>
      <c r="CG149" s="93"/>
      <c r="CH149" s="93"/>
      <c r="CI149" s="93"/>
      <c r="CJ149" s="93"/>
      <c r="CK149" s="93"/>
      <c r="CL149" s="93"/>
      <c r="CM149" s="93"/>
      <c r="CN149" s="93"/>
      <c r="CO149" s="93"/>
      <c r="CP149" s="93"/>
      <c r="CQ149" s="93"/>
      <c r="CR149" s="93"/>
      <c r="CS149" s="93"/>
      <c r="CT149" s="93"/>
      <c r="CU149" s="93"/>
      <c r="CV149" s="93"/>
      <c r="CW149" s="93"/>
      <c r="CX149" s="93"/>
      <c r="CY149" s="93"/>
      <c r="CZ149" s="93"/>
      <c r="DA149" s="93"/>
      <c r="DB149" s="93"/>
      <c r="DC149" s="93"/>
      <c r="DD149" s="93"/>
      <c r="DE149" s="93"/>
      <c r="DF149" s="93"/>
      <c r="DG149" s="93"/>
      <c r="DH149" s="93"/>
      <c r="DI149" s="93"/>
      <c r="DJ149" s="93"/>
      <c r="DK149" s="93"/>
      <c r="DL149" s="93"/>
      <c r="DM149" s="93"/>
      <c r="DN149" s="93"/>
      <c r="DO149" s="93"/>
      <c r="DP149" s="93"/>
      <c r="DQ149" s="93"/>
      <c r="DR149" s="93"/>
      <c r="DS149" s="93"/>
      <c r="DT149" s="93"/>
      <c r="DU149" s="93"/>
      <c r="DV149" s="93"/>
      <c r="DW149" s="93"/>
      <c r="DX149" s="93"/>
      <c r="DY149" s="93"/>
      <c r="DZ149" s="93"/>
      <c r="EA149" s="93"/>
      <c r="EB149" s="93"/>
      <c r="EC149" s="93"/>
      <c r="ED149" s="93"/>
      <c r="EE149" s="93"/>
      <c r="EF149" s="93"/>
      <c r="EG149" s="93"/>
      <c r="EH149" s="93"/>
      <c r="EI149" s="93"/>
      <c r="EJ149" s="93"/>
      <c r="EK149" s="93"/>
      <c r="EL149" s="93"/>
      <c r="EM149" s="93"/>
      <c r="EN149" s="93"/>
      <c r="EO149" s="93"/>
      <c r="EP149" s="93"/>
      <c r="EQ149" s="93"/>
      <c r="ER149" s="93"/>
      <c r="ES149" s="93"/>
      <c r="ET149" s="93"/>
      <c r="EU149" s="93"/>
      <c r="EV149" s="93"/>
      <c r="EW149" s="93"/>
      <c r="EX149" s="93"/>
      <c r="EY149" s="93"/>
      <c r="EZ149" s="93"/>
      <c r="FA149" s="93"/>
      <c r="FB149" s="93"/>
      <c r="FC149" s="93"/>
      <c r="FD149" s="93"/>
      <c r="FE149" s="93"/>
      <c r="FF149" s="93"/>
      <c r="FG149" s="93"/>
      <c r="FH149" s="93"/>
      <c r="FI149" s="93"/>
      <c r="FJ149" s="93"/>
      <c r="FK149" s="93"/>
      <c r="FL149" s="93"/>
      <c r="FM149" s="93"/>
      <c r="FN149" s="93"/>
      <c r="FO149" s="93"/>
      <c r="FP149" s="93"/>
      <c r="FQ149" s="93"/>
      <c r="FR149" s="93"/>
      <c r="FS149" s="93"/>
      <c r="FT149" s="93"/>
      <c r="FU149" s="93"/>
      <c r="FV149" s="93"/>
      <c r="FW149" s="93"/>
      <c r="FX149" s="93"/>
      <c r="FY149" s="93"/>
      <c r="FZ149" s="93"/>
      <c r="GA149" s="93"/>
      <c r="GB149" s="93"/>
      <c r="GC149" s="93"/>
      <c r="GD149" s="93"/>
      <c r="GE149" s="93"/>
      <c r="GF149" s="93"/>
      <c r="GG149" s="93"/>
      <c r="GH149" s="93"/>
      <c r="GI149" s="93"/>
      <c r="GJ149" s="93"/>
      <c r="GK149" s="93"/>
      <c r="GL149" s="93"/>
      <c r="GM149" s="93"/>
      <c r="GN149" s="93"/>
      <c r="GO149" s="93"/>
      <c r="GP149" s="93"/>
      <c r="GQ149" s="93"/>
      <c r="GR149" s="93"/>
      <c r="GS149" s="93"/>
      <c r="GT149" s="93"/>
      <c r="GU149" s="93"/>
      <c r="GV149" s="93"/>
      <c r="GW149" s="93"/>
      <c r="GX149" s="93"/>
      <c r="GY149" s="93"/>
      <c r="GZ149" s="93"/>
      <c r="HA149" s="93"/>
      <c r="HB149" s="93"/>
      <c r="HC149" s="93"/>
      <c r="HD149" s="93"/>
      <c r="HE149" s="93"/>
      <c r="HF149" s="93"/>
      <c r="HG149" s="93"/>
      <c r="HH149" s="93"/>
      <c r="HI149" s="93"/>
      <c r="HJ149" s="93"/>
      <c r="HK149" s="93"/>
      <c r="HL149" s="93"/>
      <c r="HM149" s="93"/>
      <c r="HN149" s="93"/>
      <c r="HO149" s="93"/>
      <c r="HP149" s="93"/>
      <c r="HQ149" s="93"/>
      <c r="HR149" s="93"/>
      <c r="HS149" s="93"/>
      <c r="HT149" s="93"/>
      <c r="HU149" s="93"/>
      <c r="HV149" s="93"/>
      <c r="HW149" s="93"/>
      <c r="HX149" s="93"/>
      <c r="HY149" s="93"/>
      <c r="HZ149" s="93"/>
      <c r="IA149" s="93"/>
      <c r="IB149" s="93"/>
      <c r="IC149" s="93"/>
      <c r="ID149" s="93"/>
      <c r="IE149" s="93"/>
      <c r="IF149" s="93"/>
      <c r="IG149" s="93"/>
      <c r="IH149" s="93"/>
      <c r="II149" s="93"/>
      <c r="IJ149" s="93"/>
      <c r="IK149" s="93"/>
      <c r="IL149" s="93"/>
      <c r="IM149" s="93"/>
      <c r="IN149" s="93"/>
      <c r="IO149" s="93"/>
      <c r="IP149" s="93"/>
      <c r="IQ149" s="93"/>
      <c r="IR149" s="93"/>
      <c r="IS149" s="93"/>
      <c r="IT149" s="93"/>
      <c r="IU149" s="93"/>
      <c r="IV149" s="93"/>
    </row>
    <row r="150" spans="1:256" s="118" customFormat="1" ht="11.75" customHeight="1" x14ac:dyDescent="0.15">
      <c r="A150" s="341"/>
      <c r="B150" s="342"/>
      <c r="C150" s="342"/>
      <c r="D150" s="343" t="s">
        <v>217</v>
      </c>
      <c r="E150" s="344"/>
      <c r="F150" s="344"/>
      <c r="G150" s="235"/>
      <c r="H150" s="236"/>
      <c r="I150" s="344"/>
      <c r="J150" s="345"/>
      <c r="K150" s="305">
        <v>4000</v>
      </c>
      <c r="L150" s="344"/>
      <c r="M150" s="344"/>
      <c r="N150" s="344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AI150" s="93"/>
      <c r="AJ150" s="93"/>
      <c r="AK150" s="93"/>
      <c r="AL150" s="93"/>
      <c r="AM150" s="93"/>
      <c r="AN150" s="93"/>
      <c r="AO150" s="93"/>
      <c r="AP150" s="93"/>
      <c r="AQ150" s="93"/>
      <c r="AR150" s="93"/>
      <c r="AS150" s="93"/>
      <c r="AT150" s="93"/>
      <c r="AU150" s="93"/>
      <c r="AV150" s="93"/>
      <c r="AW150" s="93"/>
      <c r="AX150" s="93"/>
      <c r="AY150" s="93"/>
      <c r="AZ150" s="93"/>
      <c r="BA150" s="93"/>
      <c r="BB150" s="93"/>
      <c r="BC150" s="93"/>
      <c r="BD150" s="93"/>
      <c r="BE150" s="93"/>
      <c r="BF150" s="93"/>
      <c r="BG150" s="93"/>
      <c r="BH150" s="93"/>
      <c r="BI150" s="93"/>
      <c r="BJ150" s="93"/>
      <c r="BK150" s="93"/>
      <c r="BL150" s="93"/>
      <c r="BM150" s="93"/>
      <c r="BN150" s="93"/>
      <c r="BO150" s="93"/>
      <c r="BP150" s="93"/>
      <c r="BQ150" s="93"/>
      <c r="BR150" s="93"/>
      <c r="BS150" s="93"/>
      <c r="BT150" s="93"/>
      <c r="BU150" s="93"/>
      <c r="BV150" s="93"/>
      <c r="BW150" s="93"/>
      <c r="BX150" s="93"/>
      <c r="BY150" s="93"/>
      <c r="BZ150" s="93"/>
      <c r="CA150" s="93"/>
      <c r="CB150" s="93"/>
      <c r="CC150" s="93"/>
      <c r="CD150" s="93"/>
      <c r="CE150" s="93"/>
      <c r="CF150" s="93"/>
      <c r="CG150" s="93"/>
      <c r="CH150" s="93"/>
      <c r="CI150" s="93"/>
      <c r="CJ150" s="93"/>
      <c r="CK150" s="93"/>
      <c r="CL150" s="93"/>
      <c r="CM150" s="93"/>
      <c r="CN150" s="93"/>
      <c r="CO150" s="93"/>
      <c r="CP150" s="93"/>
      <c r="CQ150" s="93"/>
      <c r="CR150" s="93"/>
      <c r="CS150" s="93"/>
      <c r="CT150" s="93"/>
      <c r="CU150" s="93"/>
      <c r="CV150" s="93"/>
      <c r="CW150" s="93"/>
      <c r="CX150" s="93"/>
      <c r="CY150" s="93"/>
      <c r="CZ150" s="93"/>
      <c r="DA150" s="93"/>
      <c r="DB150" s="93"/>
      <c r="DC150" s="93"/>
      <c r="DD150" s="93"/>
      <c r="DE150" s="93"/>
      <c r="DF150" s="93"/>
      <c r="DG150" s="93"/>
      <c r="DH150" s="93"/>
      <c r="DI150" s="93"/>
      <c r="DJ150" s="93"/>
      <c r="DK150" s="93"/>
      <c r="DL150" s="93"/>
      <c r="DM150" s="93"/>
      <c r="DN150" s="93"/>
      <c r="DO150" s="93"/>
      <c r="DP150" s="93"/>
      <c r="DQ150" s="93"/>
      <c r="DR150" s="93"/>
      <c r="DS150" s="93"/>
      <c r="DT150" s="93"/>
      <c r="DU150" s="93"/>
      <c r="DV150" s="93"/>
      <c r="DW150" s="93"/>
      <c r="DX150" s="93"/>
      <c r="DY150" s="93"/>
      <c r="DZ150" s="93"/>
      <c r="EA150" s="93"/>
      <c r="EB150" s="93"/>
      <c r="EC150" s="93"/>
      <c r="ED150" s="93"/>
      <c r="EE150" s="93"/>
      <c r="EF150" s="93"/>
      <c r="EG150" s="93"/>
      <c r="EH150" s="93"/>
      <c r="EI150" s="93"/>
      <c r="EJ150" s="93"/>
      <c r="EK150" s="93"/>
      <c r="EL150" s="93"/>
      <c r="EM150" s="93"/>
      <c r="EN150" s="93"/>
      <c r="EO150" s="93"/>
      <c r="EP150" s="93"/>
      <c r="EQ150" s="93"/>
      <c r="ER150" s="93"/>
      <c r="ES150" s="93"/>
      <c r="ET150" s="93"/>
      <c r="EU150" s="93"/>
      <c r="EV150" s="93"/>
      <c r="EW150" s="93"/>
      <c r="EX150" s="93"/>
      <c r="EY150" s="93"/>
      <c r="EZ150" s="93"/>
      <c r="FA150" s="93"/>
      <c r="FB150" s="93"/>
      <c r="FC150" s="93"/>
      <c r="FD150" s="93"/>
      <c r="FE150" s="93"/>
      <c r="FF150" s="93"/>
      <c r="FG150" s="93"/>
      <c r="FH150" s="93"/>
      <c r="FI150" s="93"/>
      <c r="FJ150" s="93"/>
      <c r="FK150" s="93"/>
      <c r="FL150" s="93"/>
      <c r="FM150" s="93"/>
      <c r="FN150" s="93"/>
      <c r="FO150" s="93"/>
      <c r="FP150" s="93"/>
      <c r="FQ150" s="93"/>
      <c r="FR150" s="93"/>
      <c r="FS150" s="93"/>
      <c r="FT150" s="93"/>
      <c r="FU150" s="93"/>
      <c r="FV150" s="93"/>
      <c r="FW150" s="93"/>
      <c r="FX150" s="93"/>
      <c r="FY150" s="93"/>
      <c r="FZ150" s="93"/>
      <c r="GA150" s="93"/>
      <c r="GB150" s="93"/>
      <c r="GC150" s="93"/>
      <c r="GD150" s="93"/>
      <c r="GE150" s="93"/>
      <c r="GF150" s="93"/>
      <c r="GG150" s="93"/>
      <c r="GH150" s="93"/>
      <c r="GI150" s="93"/>
      <c r="GJ150" s="93"/>
      <c r="GK150" s="93"/>
      <c r="GL150" s="93"/>
      <c r="GM150" s="93"/>
      <c r="GN150" s="93"/>
      <c r="GO150" s="93"/>
      <c r="GP150" s="93"/>
      <c r="GQ150" s="93"/>
      <c r="GR150" s="93"/>
      <c r="GS150" s="93"/>
      <c r="GT150" s="93"/>
      <c r="GU150" s="93"/>
      <c r="GV150" s="93"/>
      <c r="GW150" s="93"/>
      <c r="GX150" s="93"/>
      <c r="GY150" s="93"/>
      <c r="GZ150" s="93"/>
      <c r="HA150" s="93"/>
      <c r="HB150" s="93"/>
      <c r="HC150" s="93"/>
      <c r="HD150" s="93"/>
      <c r="HE150" s="93"/>
      <c r="HF150" s="93"/>
      <c r="HG150" s="93"/>
      <c r="HH150" s="93"/>
      <c r="HI150" s="93"/>
      <c r="HJ150" s="93"/>
      <c r="HK150" s="93"/>
      <c r="HL150" s="93"/>
      <c r="HM150" s="93"/>
      <c r="HN150" s="93"/>
      <c r="HO150" s="93"/>
      <c r="HP150" s="93"/>
      <c r="HQ150" s="93"/>
      <c r="HR150" s="93"/>
      <c r="HS150" s="93"/>
      <c r="HT150" s="93"/>
      <c r="HU150" s="93"/>
      <c r="HV150" s="93"/>
      <c r="HW150" s="93"/>
      <c r="HX150" s="93"/>
      <c r="HY150" s="93"/>
      <c r="HZ150" s="93"/>
      <c r="IA150" s="93"/>
      <c r="IB150" s="93"/>
      <c r="IC150" s="93"/>
      <c r="ID150" s="93"/>
      <c r="IE150" s="93"/>
      <c r="IF150" s="93"/>
      <c r="IG150" s="93"/>
      <c r="IH150" s="93"/>
      <c r="II150" s="93"/>
      <c r="IJ150" s="93"/>
      <c r="IK150" s="93"/>
      <c r="IL150" s="93"/>
      <c r="IM150" s="93"/>
      <c r="IN150" s="93"/>
      <c r="IO150" s="93"/>
      <c r="IP150" s="93"/>
      <c r="IQ150" s="93"/>
      <c r="IR150" s="93"/>
      <c r="IS150" s="93"/>
      <c r="IT150" s="93"/>
      <c r="IU150" s="93"/>
      <c r="IV150" s="93"/>
    </row>
    <row r="151" spans="1:256" ht="15.75" customHeight="1" thickBot="1" x14ac:dyDescent="0.2">
      <c r="A151" s="38" t="s">
        <v>11</v>
      </c>
      <c r="B151" s="39"/>
      <c r="C151" s="39"/>
      <c r="D151" s="40"/>
      <c r="E151" s="57"/>
      <c r="F151" s="57"/>
      <c r="G151" s="226"/>
      <c r="H151" s="225"/>
      <c r="I151" s="41"/>
      <c r="J151" s="42"/>
      <c r="K151" s="229">
        <f>SUM(K149:K150)</f>
        <v>18327.21</v>
      </c>
      <c r="L151" s="41">
        <f t="shared" ref="L151" si="47">K151-H151</f>
        <v>18327.21</v>
      </c>
      <c r="M151" s="41"/>
      <c r="N151" s="41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2"/>
      <c r="BC151" s="92"/>
      <c r="BD151" s="92"/>
      <c r="BE151" s="92"/>
      <c r="BF151" s="92"/>
      <c r="BG151" s="92"/>
      <c r="BH151" s="92"/>
      <c r="BI151" s="92"/>
      <c r="BJ151" s="92"/>
      <c r="BK151" s="92"/>
      <c r="BL151" s="92"/>
      <c r="BM151" s="92"/>
      <c r="BN151" s="92"/>
      <c r="BO151" s="92"/>
      <c r="BP151" s="92"/>
      <c r="BQ151" s="92"/>
      <c r="BR151" s="92"/>
      <c r="BS151" s="92"/>
      <c r="BT151" s="92"/>
      <c r="BU151" s="92"/>
      <c r="BV151" s="92"/>
      <c r="BW151" s="92"/>
      <c r="BX151" s="92"/>
      <c r="BY151" s="92"/>
      <c r="BZ151" s="92"/>
      <c r="CA151" s="92"/>
      <c r="CB151" s="92"/>
      <c r="CC151" s="92"/>
      <c r="CD151" s="92"/>
      <c r="CE151" s="92"/>
      <c r="CF151" s="92"/>
      <c r="CG151" s="92"/>
      <c r="CH151" s="92"/>
      <c r="CI151" s="92"/>
      <c r="CJ151" s="92"/>
      <c r="CK151" s="92"/>
      <c r="CL151" s="92"/>
      <c r="CM151" s="92"/>
      <c r="CN151" s="92"/>
      <c r="CO151" s="92"/>
      <c r="CP151" s="92"/>
      <c r="CQ151" s="92"/>
      <c r="CR151" s="92"/>
      <c r="CS151" s="92"/>
      <c r="CT151" s="92"/>
      <c r="CU151" s="92"/>
      <c r="CV151" s="92"/>
      <c r="CW151" s="92"/>
      <c r="CX151" s="92"/>
      <c r="CY151" s="92"/>
      <c r="CZ151" s="92"/>
      <c r="DA151" s="92"/>
      <c r="DB151" s="92"/>
      <c r="DC151" s="92"/>
      <c r="DD151" s="92"/>
      <c r="DE151" s="92"/>
      <c r="DF151" s="92"/>
      <c r="DG151" s="92"/>
      <c r="DH151" s="92"/>
      <c r="DI151" s="92"/>
      <c r="DJ151" s="92"/>
      <c r="DK151" s="92"/>
      <c r="DL151" s="92"/>
      <c r="DM151" s="92"/>
      <c r="DN151" s="92"/>
      <c r="DO151" s="92"/>
      <c r="DP151" s="92"/>
      <c r="DQ151" s="92"/>
      <c r="DR151" s="92"/>
      <c r="DS151" s="92"/>
      <c r="DT151" s="92"/>
      <c r="DU151" s="92"/>
      <c r="DV151" s="92"/>
      <c r="DW151" s="92"/>
      <c r="DX151" s="92"/>
      <c r="DY151" s="92"/>
      <c r="DZ151" s="92"/>
      <c r="EA151" s="92"/>
      <c r="EB151" s="92"/>
      <c r="EC151" s="92"/>
      <c r="ED151" s="92"/>
      <c r="EE151" s="92"/>
      <c r="EF151" s="92"/>
      <c r="EG151" s="92"/>
      <c r="EH151" s="92"/>
      <c r="EI151" s="92"/>
      <c r="EJ151" s="92"/>
      <c r="EK151" s="92"/>
      <c r="EL151" s="92"/>
      <c r="EM151" s="92"/>
      <c r="EN151" s="92"/>
      <c r="EO151" s="92"/>
      <c r="EP151" s="92"/>
      <c r="EQ151" s="92"/>
      <c r="ER151" s="92"/>
      <c r="ES151" s="92"/>
      <c r="ET151" s="92"/>
      <c r="EU151" s="92"/>
      <c r="EV151" s="92"/>
      <c r="EW151" s="92"/>
      <c r="EX151" s="92"/>
      <c r="EY151" s="92"/>
      <c r="EZ151" s="92"/>
      <c r="FA151" s="92"/>
      <c r="FB151" s="92"/>
      <c r="FC151" s="92"/>
      <c r="FD151" s="92"/>
      <c r="FE151" s="92"/>
      <c r="FF151" s="92"/>
      <c r="FG151" s="92"/>
      <c r="FH151" s="92"/>
      <c r="FI151" s="92"/>
      <c r="FJ151" s="92"/>
      <c r="FK151" s="92"/>
      <c r="FL151" s="92"/>
      <c r="FM151" s="92"/>
      <c r="FN151" s="92"/>
      <c r="FO151" s="92"/>
      <c r="FP151" s="92"/>
      <c r="FQ151" s="92"/>
      <c r="FR151" s="92"/>
      <c r="FS151" s="92"/>
      <c r="FT151" s="92"/>
      <c r="FU151" s="92"/>
      <c r="FV151" s="92"/>
      <c r="FW151" s="92"/>
      <c r="FX151" s="92"/>
      <c r="FY151" s="92"/>
      <c r="FZ151" s="92"/>
      <c r="GA151" s="92"/>
      <c r="GB151" s="92"/>
      <c r="GC151" s="92"/>
      <c r="GD151" s="92"/>
      <c r="GE151" s="92"/>
      <c r="GF151" s="92"/>
      <c r="GG151" s="92"/>
      <c r="GH151" s="92"/>
      <c r="GI151" s="92"/>
      <c r="GJ151" s="92"/>
      <c r="GK151" s="92"/>
      <c r="GL151" s="92"/>
      <c r="GM151" s="92"/>
      <c r="GN151" s="92"/>
      <c r="GO151" s="92"/>
      <c r="GP151" s="92"/>
      <c r="GQ151" s="92"/>
      <c r="GR151" s="92"/>
      <c r="GS151" s="92"/>
      <c r="GT151" s="92"/>
      <c r="GU151" s="92"/>
      <c r="GV151" s="92"/>
      <c r="GW151" s="92"/>
      <c r="GX151" s="92"/>
      <c r="GY151" s="92"/>
      <c r="GZ151" s="92"/>
      <c r="HA151" s="92"/>
      <c r="HB151" s="92"/>
      <c r="HC151" s="92"/>
      <c r="HD151" s="92"/>
      <c r="HE151" s="92"/>
      <c r="HF151" s="92"/>
      <c r="HG151" s="92"/>
      <c r="HH151" s="92"/>
      <c r="HI151" s="92"/>
      <c r="HJ151" s="92"/>
      <c r="HK151" s="92"/>
      <c r="HL151" s="92"/>
      <c r="HM151" s="92"/>
      <c r="HN151" s="92"/>
      <c r="HO151" s="92"/>
      <c r="HP151" s="92"/>
      <c r="HQ151" s="92"/>
      <c r="HR151" s="92"/>
      <c r="HS151" s="92"/>
      <c r="HT151" s="92"/>
      <c r="HU151" s="92"/>
      <c r="HV151" s="92"/>
      <c r="HW151" s="92"/>
      <c r="HX151" s="92"/>
      <c r="HY151" s="92"/>
      <c r="HZ151" s="92"/>
      <c r="IA151" s="92"/>
      <c r="IB151" s="92"/>
      <c r="IC151" s="92"/>
      <c r="ID151" s="92"/>
      <c r="IE151" s="92"/>
      <c r="IF151" s="92"/>
      <c r="IG151" s="92"/>
      <c r="IH151" s="92"/>
      <c r="II151" s="92"/>
      <c r="IJ151" s="92"/>
      <c r="IK151" s="92"/>
      <c r="IL151" s="92"/>
      <c r="IM151" s="92"/>
      <c r="IN151" s="92"/>
      <c r="IO151" s="92"/>
      <c r="IP151" s="92"/>
      <c r="IQ151" s="92"/>
      <c r="IR151" s="92"/>
      <c r="IS151" s="92"/>
      <c r="IT151" s="92"/>
      <c r="IU151" s="92"/>
      <c r="IV151" s="92"/>
    </row>
    <row r="152" spans="1:256" ht="15.75" customHeight="1" thickBot="1" x14ac:dyDescent="0.2">
      <c r="A152" s="43" t="s">
        <v>12</v>
      </c>
      <c r="B152" s="44"/>
      <c r="C152" s="44"/>
      <c r="D152" s="45"/>
      <c r="E152" s="60">
        <f>E147-E151</f>
        <v>50683.960000000021</v>
      </c>
      <c r="F152" s="60">
        <f>F147-F151</f>
        <v>-40845</v>
      </c>
      <c r="G152" s="232">
        <f>G147-G151</f>
        <v>68523.130000000063</v>
      </c>
      <c r="H152" s="230">
        <f>H147-H151</f>
        <v>32131.639999999956</v>
      </c>
      <c r="I152" s="47"/>
      <c r="J152" s="63"/>
      <c r="K152" s="227">
        <f>K147-K151</f>
        <v>-3.637978807091713E-11</v>
      </c>
      <c r="L152" s="47"/>
      <c r="M152" s="47"/>
      <c r="N152" s="47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2"/>
      <c r="BC152" s="92"/>
      <c r="BD152" s="92"/>
      <c r="BE152" s="92"/>
      <c r="BF152" s="92"/>
      <c r="BG152" s="92"/>
      <c r="BH152" s="92"/>
      <c r="BI152" s="92"/>
      <c r="BJ152" s="92"/>
      <c r="BK152" s="92"/>
      <c r="BL152" s="92"/>
      <c r="BM152" s="92"/>
      <c r="BN152" s="92"/>
      <c r="BO152" s="92"/>
      <c r="BP152" s="92"/>
      <c r="BQ152" s="92"/>
      <c r="BR152" s="92"/>
      <c r="BS152" s="92"/>
      <c r="BT152" s="92"/>
      <c r="BU152" s="92"/>
      <c r="BV152" s="92"/>
      <c r="BW152" s="92"/>
      <c r="BX152" s="92"/>
      <c r="BY152" s="92"/>
      <c r="BZ152" s="92"/>
      <c r="CA152" s="92"/>
      <c r="CB152" s="92"/>
      <c r="CC152" s="92"/>
      <c r="CD152" s="92"/>
      <c r="CE152" s="92"/>
      <c r="CF152" s="92"/>
      <c r="CG152" s="92"/>
      <c r="CH152" s="92"/>
      <c r="CI152" s="92"/>
      <c r="CJ152" s="92"/>
      <c r="CK152" s="92"/>
      <c r="CL152" s="92"/>
      <c r="CM152" s="92"/>
      <c r="CN152" s="92"/>
      <c r="CO152" s="92"/>
      <c r="CP152" s="92"/>
      <c r="CQ152" s="92"/>
      <c r="CR152" s="92"/>
      <c r="CS152" s="92"/>
      <c r="CT152" s="92"/>
      <c r="CU152" s="92"/>
      <c r="CV152" s="92"/>
      <c r="CW152" s="92"/>
      <c r="CX152" s="92"/>
      <c r="CY152" s="92"/>
      <c r="CZ152" s="92"/>
      <c r="DA152" s="92"/>
      <c r="DB152" s="92"/>
      <c r="DC152" s="92"/>
      <c r="DD152" s="92"/>
      <c r="DE152" s="92"/>
      <c r="DF152" s="92"/>
      <c r="DG152" s="92"/>
      <c r="DH152" s="92"/>
      <c r="DI152" s="92"/>
      <c r="DJ152" s="92"/>
      <c r="DK152" s="92"/>
      <c r="DL152" s="92"/>
      <c r="DM152" s="92"/>
      <c r="DN152" s="92"/>
      <c r="DO152" s="92"/>
      <c r="DP152" s="92"/>
      <c r="DQ152" s="92"/>
      <c r="DR152" s="92"/>
      <c r="DS152" s="92"/>
      <c r="DT152" s="92"/>
      <c r="DU152" s="92"/>
      <c r="DV152" s="92"/>
      <c r="DW152" s="92"/>
      <c r="DX152" s="92"/>
      <c r="DY152" s="92"/>
      <c r="DZ152" s="92"/>
      <c r="EA152" s="92"/>
      <c r="EB152" s="92"/>
      <c r="EC152" s="92"/>
      <c r="ED152" s="92"/>
      <c r="EE152" s="92"/>
      <c r="EF152" s="92"/>
      <c r="EG152" s="92"/>
      <c r="EH152" s="92"/>
      <c r="EI152" s="92"/>
      <c r="EJ152" s="92"/>
      <c r="EK152" s="92"/>
      <c r="EL152" s="92"/>
      <c r="EM152" s="92"/>
      <c r="EN152" s="92"/>
      <c r="EO152" s="92"/>
      <c r="EP152" s="92"/>
      <c r="EQ152" s="92"/>
      <c r="ER152" s="92"/>
      <c r="ES152" s="92"/>
      <c r="ET152" s="92"/>
      <c r="EU152" s="92"/>
      <c r="EV152" s="92"/>
      <c r="EW152" s="92"/>
      <c r="EX152" s="92"/>
      <c r="EY152" s="92"/>
      <c r="EZ152" s="92"/>
      <c r="FA152" s="92"/>
      <c r="FB152" s="92"/>
      <c r="FC152" s="92"/>
      <c r="FD152" s="92"/>
      <c r="FE152" s="92"/>
      <c r="FF152" s="92"/>
      <c r="FG152" s="92"/>
      <c r="FH152" s="92"/>
      <c r="FI152" s="92"/>
      <c r="FJ152" s="92"/>
      <c r="FK152" s="92"/>
      <c r="FL152" s="92"/>
      <c r="FM152" s="92"/>
      <c r="FN152" s="92"/>
      <c r="FO152" s="92"/>
      <c r="FP152" s="92"/>
      <c r="FQ152" s="92"/>
      <c r="FR152" s="92"/>
      <c r="FS152" s="92"/>
      <c r="FT152" s="92"/>
      <c r="FU152" s="92"/>
      <c r="FV152" s="92"/>
      <c r="FW152" s="92"/>
      <c r="FX152" s="92"/>
      <c r="FY152" s="92"/>
      <c r="FZ152" s="92"/>
      <c r="GA152" s="92"/>
      <c r="GB152" s="92"/>
      <c r="GC152" s="92"/>
      <c r="GD152" s="92"/>
      <c r="GE152" s="92"/>
      <c r="GF152" s="92"/>
      <c r="GG152" s="92"/>
      <c r="GH152" s="92"/>
      <c r="GI152" s="92"/>
      <c r="GJ152" s="92"/>
      <c r="GK152" s="92"/>
      <c r="GL152" s="92"/>
      <c r="GM152" s="92"/>
      <c r="GN152" s="92"/>
      <c r="GO152" s="92"/>
      <c r="GP152" s="92"/>
      <c r="GQ152" s="92"/>
      <c r="GR152" s="92"/>
      <c r="GS152" s="92"/>
      <c r="GT152" s="92"/>
      <c r="GU152" s="92"/>
      <c r="GV152" s="92"/>
      <c r="GW152" s="92"/>
      <c r="GX152" s="92"/>
      <c r="GY152" s="92"/>
      <c r="GZ152" s="92"/>
      <c r="HA152" s="92"/>
      <c r="HB152" s="92"/>
      <c r="HC152" s="92"/>
      <c r="HD152" s="92"/>
      <c r="HE152" s="92"/>
      <c r="HF152" s="92"/>
      <c r="HG152" s="92"/>
      <c r="HH152" s="92"/>
      <c r="HI152" s="92"/>
      <c r="HJ152" s="92"/>
      <c r="HK152" s="92"/>
      <c r="HL152" s="92"/>
      <c r="HM152" s="92"/>
      <c r="HN152" s="92"/>
      <c r="HO152" s="92"/>
      <c r="HP152" s="92"/>
      <c r="HQ152" s="92"/>
      <c r="HR152" s="92"/>
      <c r="HS152" s="92"/>
      <c r="HT152" s="92"/>
      <c r="HU152" s="92"/>
      <c r="HV152" s="92"/>
      <c r="HW152" s="92"/>
      <c r="HX152" s="92"/>
      <c r="HY152" s="92"/>
      <c r="HZ152" s="92"/>
      <c r="IA152" s="92"/>
      <c r="IB152" s="92"/>
      <c r="IC152" s="92"/>
      <c r="ID152" s="92"/>
      <c r="IE152" s="92"/>
      <c r="IF152" s="92"/>
      <c r="IG152" s="92"/>
      <c r="IH152" s="92"/>
      <c r="II152" s="92"/>
      <c r="IJ152" s="92"/>
      <c r="IK152" s="92"/>
      <c r="IL152" s="92"/>
      <c r="IM152" s="92"/>
      <c r="IN152" s="92"/>
      <c r="IO152" s="92"/>
      <c r="IP152" s="92"/>
      <c r="IQ152" s="92"/>
      <c r="IR152" s="92"/>
      <c r="IS152" s="92"/>
      <c r="IT152" s="92"/>
      <c r="IU152" s="92"/>
      <c r="IV152" s="92"/>
    </row>
    <row r="153" spans="1:256" ht="15.5" customHeight="1" x14ac:dyDescent="0.15">
      <c r="A153" s="120"/>
      <c r="B153" s="121"/>
      <c r="C153" s="121"/>
      <c r="D153" s="122"/>
      <c r="E153" s="64"/>
      <c r="F153" s="123"/>
      <c r="G153" s="65"/>
      <c r="H153" s="231"/>
      <c r="I153" s="66"/>
      <c r="J153" s="122"/>
      <c r="K153" s="144"/>
      <c r="L153" s="124"/>
      <c r="M153" s="121"/>
      <c r="N153" s="125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2"/>
      <c r="BC153" s="92"/>
      <c r="BD153" s="92"/>
      <c r="BE153" s="92"/>
      <c r="BF153" s="92"/>
      <c r="BG153" s="92"/>
      <c r="BH153" s="92"/>
      <c r="BI153" s="92"/>
      <c r="BJ153" s="92"/>
      <c r="BK153" s="92"/>
      <c r="BL153" s="92"/>
      <c r="BM153" s="92"/>
      <c r="BN153" s="92"/>
      <c r="BO153" s="92"/>
      <c r="BP153" s="92"/>
      <c r="BQ153" s="92"/>
      <c r="BR153" s="92"/>
      <c r="BS153" s="92"/>
      <c r="BT153" s="92"/>
      <c r="BU153" s="92"/>
      <c r="BV153" s="92"/>
      <c r="BW153" s="92"/>
      <c r="BX153" s="92"/>
      <c r="BY153" s="92"/>
      <c r="BZ153" s="92"/>
      <c r="CA153" s="92"/>
      <c r="CB153" s="92"/>
      <c r="CC153" s="92"/>
      <c r="CD153" s="92"/>
      <c r="CE153" s="92"/>
      <c r="CF153" s="92"/>
      <c r="CG153" s="92"/>
      <c r="CH153" s="92"/>
      <c r="CI153" s="92"/>
      <c r="CJ153" s="92"/>
      <c r="CK153" s="92"/>
      <c r="CL153" s="92"/>
      <c r="CM153" s="92"/>
      <c r="CN153" s="92"/>
      <c r="CO153" s="92"/>
      <c r="CP153" s="92"/>
      <c r="CQ153" s="92"/>
      <c r="CR153" s="92"/>
      <c r="CS153" s="92"/>
      <c r="CT153" s="92"/>
      <c r="CU153" s="92"/>
      <c r="CV153" s="92"/>
      <c r="CW153" s="92"/>
      <c r="CX153" s="92"/>
      <c r="CY153" s="92"/>
      <c r="CZ153" s="92"/>
      <c r="DA153" s="92"/>
      <c r="DB153" s="92"/>
      <c r="DC153" s="92"/>
      <c r="DD153" s="92"/>
      <c r="DE153" s="92"/>
      <c r="DF153" s="92"/>
      <c r="DG153" s="92"/>
      <c r="DH153" s="92"/>
      <c r="DI153" s="92"/>
      <c r="DJ153" s="92"/>
      <c r="DK153" s="92"/>
      <c r="DL153" s="92"/>
      <c r="DM153" s="92"/>
      <c r="DN153" s="92"/>
      <c r="DO153" s="92"/>
      <c r="DP153" s="92"/>
      <c r="DQ153" s="92"/>
      <c r="DR153" s="92"/>
      <c r="DS153" s="92"/>
      <c r="DT153" s="92"/>
      <c r="DU153" s="92"/>
      <c r="DV153" s="92"/>
      <c r="DW153" s="92"/>
      <c r="DX153" s="92"/>
      <c r="DY153" s="92"/>
      <c r="DZ153" s="92"/>
      <c r="EA153" s="92"/>
      <c r="EB153" s="92"/>
      <c r="EC153" s="92"/>
      <c r="ED153" s="92"/>
      <c r="EE153" s="92"/>
      <c r="EF153" s="92"/>
      <c r="EG153" s="92"/>
      <c r="EH153" s="92"/>
      <c r="EI153" s="92"/>
      <c r="EJ153" s="92"/>
      <c r="EK153" s="92"/>
      <c r="EL153" s="92"/>
      <c r="EM153" s="92"/>
      <c r="EN153" s="92"/>
      <c r="EO153" s="92"/>
      <c r="EP153" s="92"/>
      <c r="EQ153" s="92"/>
      <c r="ER153" s="92"/>
      <c r="ES153" s="92"/>
      <c r="ET153" s="92"/>
      <c r="EU153" s="92"/>
      <c r="EV153" s="92"/>
      <c r="EW153" s="92"/>
      <c r="EX153" s="92"/>
      <c r="EY153" s="92"/>
      <c r="EZ153" s="92"/>
      <c r="FA153" s="92"/>
      <c r="FB153" s="92"/>
      <c r="FC153" s="92"/>
      <c r="FD153" s="92"/>
      <c r="FE153" s="92"/>
      <c r="FF153" s="92"/>
      <c r="FG153" s="92"/>
      <c r="FH153" s="92"/>
      <c r="FI153" s="92"/>
      <c r="FJ153" s="92"/>
      <c r="FK153" s="92"/>
      <c r="FL153" s="92"/>
      <c r="FM153" s="92"/>
      <c r="FN153" s="92"/>
      <c r="FO153" s="92"/>
      <c r="FP153" s="92"/>
      <c r="FQ153" s="92"/>
      <c r="FR153" s="92"/>
      <c r="FS153" s="92"/>
      <c r="FT153" s="92"/>
      <c r="FU153" s="92"/>
      <c r="FV153" s="92"/>
      <c r="FW153" s="92"/>
      <c r="FX153" s="92"/>
      <c r="FY153" s="92"/>
      <c r="FZ153" s="92"/>
      <c r="GA153" s="92"/>
      <c r="GB153" s="92"/>
      <c r="GC153" s="92"/>
      <c r="GD153" s="92"/>
      <c r="GE153" s="92"/>
      <c r="GF153" s="92"/>
      <c r="GG153" s="92"/>
      <c r="GH153" s="92"/>
      <c r="GI153" s="92"/>
      <c r="GJ153" s="92"/>
      <c r="GK153" s="92"/>
      <c r="GL153" s="92"/>
      <c r="GM153" s="92"/>
      <c r="GN153" s="92"/>
      <c r="GO153" s="92"/>
      <c r="GP153" s="92"/>
      <c r="GQ153" s="92"/>
      <c r="GR153" s="92"/>
      <c r="GS153" s="92"/>
      <c r="GT153" s="92"/>
      <c r="GU153" s="92"/>
      <c r="GV153" s="92"/>
      <c r="GW153" s="92"/>
      <c r="GX153" s="92"/>
      <c r="GY153" s="92"/>
      <c r="GZ153" s="92"/>
      <c r="HA153" s="92"/>
      <c r="HB153" s="92"/>
      <c r="HC153" s="92"/>
      <c r="HD153" s="92"/>
      <c r="HE153" s="92"/>
      <c r="HF153" s="92"/>
      <c r="HG153" s="92"/>
      <c r="HH153" s="92"/>
      <c r="HI153" s="92"/>
      <c r="HJ153" s="92"/>
      <c r="HK153" s="92"/>
      <c r="HL153" s="92"/>
      <c r="HM153" s="92"/>
      <c r="HN153" s="92"/>
      <c r="HO153" s="92"/>
      <c r="HP153" s="92"/>
      <c r="HQ153" s="92"/>
      <c r="HR153" s="92"/>
      <c r="HS153" s="92"/>
      <c r="HT153" s="92"/>
      <c r="HU153" s="92"/>
      <c r="HV153" s="92"/>
      <c r="HW153" s="92"/>
      <c r="HX153" s="92"/>
      <c r="HY153" s="92"/>
      <c r="HZ153" s="92"/>
      <c r="IA153" s="92"/>
      <c r="IB153" s="92"/>
      <c r="IC153" s="92"/>
      <c r="ID153" s="92"/>
      <c r="IE153" s="92"/>
      <c r="IF153" s="92"/>
      <c r="IG153" s="92"/>
      <c r="IH153" s="92"/>
      <c r="II153" s="92"/>
      <c r="IJ153" s="92"/>
      <c r="IK153" s="92"/>
      <c r="IL153" s="92"/>
      <c r="IM153" s="92"/>
      <c r="IN153" s="92"/>
      <c r="IO153" s="92"/>
      <c r="IP153" s="92"/>
      <c r="IQ153" s="92"/>
      <c r="IR153" s="92"/>
      <c r="IS153" s="92"/>
      <c r="IT153" s="92"/>
      <c r="IU153" s="92"/>
      <c r="IV153" s="92"/>
    </row>
  </sheetData>
  <mergeCells count="10">
    <mergeCell ref="A3:B3"/>
    <mergeCell ref="B24:C24"/>
    <mergeCell ref="C59:D59"/>
    <mergeCell ref="C38:D38"/>
    <mergeCell ref="C39:D39"/>
    <mergeCell ref="B124:D124"/>
    <mergeCell ref="C26:D26"/>
    <mergeCell ref="C29:D29"/>
    <mergeCell ref="C31:D31"/>
    <mergeCell ref="C53:D53"/>
  </mergeCells>
  <pageMargins left="0.25" right="0.25" top="0.75" bottom="0.75" header="0.3" footer="0.3"/>
  <pageSetup orientation="landscape" r:id="rId1"/>
  <headerFooter>
    <oddHeader>&amp;C&amp;"Arial,Bold"&amp;12&amp;K000000Recreation District 14
Proposed Budget 
2021</oddHead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52"/>
  <sheetViews>
    <sheetView showGridLines="0" topLeftCell="A13" zoomScale="112" workbookViewId="0">
      <selection activeCell="I57" sqref="I57"/>
    </sheetView>
  </sheetViews>
  <sheetFormatPr baseColWidth="10" defaultColWidth="8.83203125" defaultRowHeight="15" customHeight="1" x14ac:dyDescent="0.15"/>
  <cols>
    <col min="1" max="1" width="11.5" style="94" customWidth="1"/>
    <col min="2" max="2" width="8.33203125" style="94" customWidth="1"/>
    <col min="3" max="3" width="38.33203125" style="94" bestFit="1" customWidth="1"/>
    <col min="4" max="4" width="11.5" style="94" bestFit="1" customWidth="1"/>
    <col min="5" max="5" width="11.6640625" style="94" bestFit="1" customWidth="1"/>
    <col min="6" max="6" width="11.5" style="94" bestFit="1" customWidth="1"/>
    <col min="7" max="7" width="11.6640625" style="94" bestFit="1" customWidth="1"/>
    <col min="8" max="8" width="10.33203125" style="94" bestFit="1" customWidth="1"/>
    <col min="9" max="9" width="8.6640625" style="94" bestFit="1" customWidth="1"/>
    <col min="10" max="10" width="11.6640625" style="98" bestFit="1" customWidth="1"/>
    <col min="11" max="11" width="14.6640625" style="94" bestFit="1" customWidth="1"/>
    <col min="12" max="12" width="9.6640625" style="94" bestFit="1" customWidth="1"/>
    <col min="13" max="13" width="48" style="94" bestFit="1" customWidth="1"/>
    <col min="14" max="14" width="45.5" style="94" bestFit="1" customWidth="1"/>
    <col min="15" max="255" width="8.83203125" style="94" customWidth="1"/>
    <col min="256" max="16384" width="8.83203125" style="97"/>
  </cols>
  <sheetData>
    <row r="1" spans="1:255" ht="15" customHeight="1" x14ac:dyDescent="0.15">
      <c r="A1" s="95"/>
      <c r="B1" s="95"/>
      <c r="C1" s="95"/>
      <c r="D1" s="96" t="s">
        <v>226</v>
      </c>
      <c r="E1" s="96" t="s">
        <v>132</v>
      </c>
      <c r="F1" s="96" t="s">
        <v>227</v>
      </c>
      <c r="G1" s="96" t="s">
        <v>135</v>
      </c>
      <c r="H1" s="96" t="s">
        <v>228</v>
      </c>
      <c r="I1" s="96" t="s">
        <v>3</v>
      </c>
      <c r="J1" s="370" t="s">
        <v>136</v>
      </c>
      <c r="K1" s="96" t="s">
        <v>5</v>
      </c>
      <c r="L1" s="96" t="s">
        <v>229</v>
      </c>
      <c r="M1" s="96" t="s">
        <v>179</v>
      </c>
    </row>
    <row r="2" spans="1:255" ht="15" customHeight="1" x14ac:dyDescent="0.15">
      <c r="A2" s="95"/>
      <c r="B2" s="95"/>
      <c r="C2" s="95" t="s">
        <v>230</v>
      </c>
      <c r="D2" s="96" t="s">
        <v>211</v>
      </c>
      <c r="E2" s="96"/>
      <c r="F2" s="96"/>
      <c r="G2" s="96"/>
      <c r="H2" s="96"/>
      <c r="I2" s="96"/>
      <c r="J2" s="371">
        <v>4000</v>
      </c>
      <c r="K2" s="95"/>
      <c r="L2" s="95"/>
      <c r="M2" s="95" t="s">
        <v>225</v>
      </c>
    </row>
    <row r="3" spans="1:255" s="264" customFormat="1" ht="15" customHeight="1" x14ac:dyDescent="0.15">
      <c r="A3" s="260"/>
      <c r="B3" s="261"/>
      <c r="C3" s="261" t="s">
        <v>27</v>
      </c>
      <c r="D3" s="110">
        <v>10737.3</v>
      </c>
      <c r="E3" s="110">
        <v>7000</v>
      </c>
      <c r="F3" s="262">
        <v>3000.2</v>
      </c>
      <c r="G3" s="263">
        <v>10000</v>
      </c>
      <c r="H3" s="111">
        <f>F3-G3</f>
        <v>-6999.8</v>
      </c>
      <c r="I3" s="112">
        <f>F3/G3</f>
        <v>0.30002000000000001</v>
      </c>
      <c r="J3" s="372">
        <v>2000</v>
      </c>
      <c r="K3" s="111">
        <f>J3-G3</f>
        <v>-8000</v>
      </c>
      <c r="L3" s="29">
        <f>K3/G3</f>
        <v>-0.8</v>
      </c>
      <c r="M3" s="111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  <c r="IU3" s="98"/>
    </row>
    <row r="4" spans="1:255" s="264" customFormat="1" ht="15" customHeight="1" x14ac:dyDescent="0.15">
      <c r="A4" s="260"/>
      <c r="B4" s="261"/>
      <c r="C4" s="261" t="s">
        <v>130</v>
      </c>
      <c r="D4" s="110"/>
      <c r="E4" s="110">
        <v>1850</v>
      </c>
      <c r="F4" s="262"/>
      <c r="G4" s="263">
        <v>1850</v>
      </c>
      <c r="H4" s="111">
        <f>F4-G4</f>
        <v>-1850</v>
      </c>
      <c r="I4" s="112">
        <f>F4/G4</f>
        <v>0</v>
      </c>
      <c r="J4" s="372"/>
      <c r="K4" s="111">
        <f>J4-G4</f>
        <v>-1850</v>
      </c>
      <c r="L4" s="29">
        <f>K4/G4</f>
        <v>-1</v>
      </c>
      <c r="M4" s="111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  <c r="IT4" s="98"/>
      <c r="IU4" s="98"/>
    </row>
    <row r="5" spans="1:255" s="264" customFormat="1" ht="15" customHeight="1" thickBot="1" x14ac:dyDescent="0.2">
      <c r="A5" s="260"/>
      <c r="B5" s="261"/>
      <c r="C5" s="261"/>
      <c r="D5" s="265"/>
      <c r="E5" s="265"/>
      <c r="F5" s="265"/>
      <c r="G5" s="263"/>
      <c r="H5" s="111"/>
      <c r="I5" s="112"/>
      <c r="J5" s="372"/>
      <c r="K5" s="111"/>
      <c r="L5" s="266"/>
      <c r="M5" s="267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  <c r="IU5" s="98"/>
    </row>
    <row r="6" spans="1:255" s="264" customFormat="1" ht="15" customHeight="1" thickBot="1" x14ac:dyDescent="0.2">
      <c r="A6" s="268"/>
      <c r="B6" s="400" t="s">
        <v>18</v>
      </c>
      <c r="C6" s="401"/>
      <c r="D6" s="269">
        <f>SUM(D7:D20)</f>
        <v>17672.269999999997</v>
      </c>
      <c r="E6" s="269">
        <f>SUM(E7:E20)</f>
        <v>21900</v>
      </c>
      <c r="F6" s="269">
        <f>SUM(F7:F20)</f>
        <v>3935.95</v>
      </c>
      <c r="G6" s="269">
        <f>SUM(G7:G20)</f>
        <v>24020.75</v>
      </c>
      <c r="H6" s="110">
        <f>F6-G6</f>
        <v>-20084.8</v>
      </c>
      <c r="I6" s="112">
        <f>F6/G6</f>
        <v>0.16385624928447279</v>
      </c>
      <c r="J6" s="213">
        <f>SUM(J7:J20)</f>
        <v>7100</v>
      </c>
      <c r="K6" s="27">
        <f>J6-G6</f>
        <v>-16920.75</v>
      </c>
      <c r="L6" s="48">
        <f>K6/G6</f>
        <v>-0.70442221829043639</v>
      </c>
      <c r="M6" s="110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  <c r="IR6" s="98"/>
      <c r="IS6" s="98"/>
      <c r="IT6" s="98"/>
      <c r="IU6" s="98"/>
    </row>
    <row r="7" spans="1:255" s="264" customFormat="1" ht="15" customHeight="1" x14ac:dyDescent="0.15">
      <c r="A7" s="268"/>
      <c r="B7" s="270"/>
      <c r="C7" s="270" t="s">
        <v>35</v>
      </c>
      <c r="D7" s="110">
        <v>3320</v>
      </c>
      <c r="E7" s="110">
        <v>3000</v>
      </c>
      <c r="F7" s="262">
        <v>470</v>
      </c>
      <c r="G7" s="263">
        <v>3000</v>
      </c>
      <c r="H7" s="110">
        <f>F7-G7</f>
        <v>-2530</v>
      </c>
      <c r="I7" s="112">
        <f>F7/G7</f>
        <v>0.15666666666666668</v>
      </c>
      <c r="J7" s="372">
        <v>1000</v>
      </c>
      <c r="K7" s="27">
        <f t="shared" ref="K7:K20" si="0">J7-G7</f>
        <v>-2000</v>
      </c>
      <c r="L7" s="29">
        <f t="shared" ref="L7:L19" si="1">K7/G7</f>
        <v>-0.66666666666666663</v>
      </c>
      <c r="M7" s="110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  <c r="IU7" s="98"/>
    </row>
    <row r="8" spans="1:255" s="264" customFormat="1" ht="15" customHeight="1" x14ac:dyDescent="0.15">
      <c r="A8" s="268"/>
      <c r="B8" s="270"/>
      <c r="C8" s="270" t="s">
        <v>36</v>
      </c>
      <c r="D8" s="110">
        <v>4680.62</v>
      </c>
      <c r="E8" s="110">
        <v>3000</v>
      </c>
      <c r="F8" s="262">
        <v>2364</v>
      </c>
      <c r="G8" s="263">
        <v>5000</v>
      </c>
      <c r="H8" s="110">
        <f>F8-G8</f>
        <v>-2636</v>
      </c>
      <c r="I8" s="112">
        <f t="shared" ref="I8:I19" si="2">F8/G8</f>
        <v>0.4728</v>
      </c>
      <c r="J8" s="372">
        <v>1500</v>
      </c>
      <c r="K8" s="27">
        <f t="shared" si="0"/>
        <v>-3500</v>
      </c>
      <c r="L8" s="29">
        <f t="shared" si="1"/>
        <v>-0.7</v>
      </c>
      <c r="M8" s="110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  <c r="IT8" s="98"/>
      <c r="IU8" s="98"/>
    </row>
    <row r="9" spans="1:255" s="264" customFormat="1" ht="15" customHeight="1" x14ac:dyDescent="0.15">
      <c r="A9" s="268"/>
      <c r="B9" s="270"/>
      <c r="C9" s="270" t="s">
        <v>34</v>
      </c>
      <c r="D9" s="110">
        <v>861.5</v>
      </c>
      <c r="E9" s="110">
        <v>800</v>
      </c>
      <c r="F9" s="262">
        <v>370.5</v>
      </c>
      <c r="G9" s="263">
        <v>800</v>
      </c>
      <c r="H9" s="110">
        <f>F9-G9</f>
        <v>-429.5</v>
      </c>
      <c r="I9" s="112">
        <f t="shared" si="2"/>
        <v>0.46312500000000001</v>
      </c>
      <c r="J9" s="372">
        <v>0</v>
      </c>
      <c r="K9" s="27">
        <f t="shared" si="0"/>
        <v>-800</v>
      </c>
      <c r="L9" s="29">
        <f>K9/G9</f>
        <v>-1</v>
      </c>
      <c r="M9" s="110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  <c r="IR9" s="98"/>
      <c r="IS9" s="98"/>
      <c r="IT9" s="98"/>
      <c r="IU9" s="98"/>
    </row>
    <row r="10" spans="1:255" s="264" customFormat="1" ht="15" customHeight="1" x14ac:dyDescent="0.15">
      <c r="A10" s="268"/>
      <c r="B10" s="270"/>
      <c r="C10" s="270" t="s">
        <v>29</v>
      </c>
      <c r="D10" s="110">
        <v>2295</v>
      </c>
      <c r="E10" s="110">
        <v>2800</v>
      </c>
      <c r="F10" s="352">
        <v>0</v>
      </c>
      <c r="G10" s="263">
        <v>2800</v>
      </c>
      <c r="H10" s="110">
        <f t="shared" ref="H10:H12" si="3">F10-G10</f>
        <v>-2800</v>
      </c>
      <c r="I10" s="112">
        <f t="shared" si="2"/>
        <v>0</v>
      </c>
      <c r="J10" s="372">
        <v>0</v>
      </c>
      <c r="K10" s="27">
        <f t="shared" si="0"/>
        <v>-2800</v>
      </c>
      <c r="L10" s="29">
        <f t="shared" si="1"/>
        <v>-1</v>
      </c>
      <c r="M10" s="110" t="s">
        <v>204</v>
      </c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  <c r="IR10" s="98"/>
      <c r="IS10" s="98"/>
      <c r="IT10" s="98"/>
      <c r="IU10" s="98"/>
    </row>
    <row r="11" spans="1:255" s="264" customFormat="1" ht="15" customHeight="1" x14ac:dyDescent="0.15">
      <c r="A11" s="268"/>
      <c r="B11" s="270"/>
      <c r="C11" s="270" t="s">
        <v>30</v>
      </c>
      <c r="D11" s="110">
        <v>1350</v>
      </c>
      <c r="E11" s="110">
        <v>500</v>
      </c>
      <c r="F11" s="110">
        <v>731.45</v>
      </c>
      <c r="G11" s="271">
        <v>1500</v>
      </c>
      <c r="H11" s="110">
        <f t="shared" si="3"/>
        <v>-768.55</v>
      </c>
      <c r="I11" s="112">
        <f t="shared" si="2"/>
        <v>0.48763333333333336</v>
      </c>
      <c r="J11" s="372">
        <v>500</v>
      </c>
      <c r="K11" s="27">
        <f t="shared" si="0"/>
        <v>-1000</v>
      </c>
      <c r="L11" s="29">
        <f t="shared" si="1"/>
        <v>-0.66666666666666663</v>
      </c>
      <c r="M11" s="110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  <c r="IR11" s="98"/>
      <c r="IS11" s="98"/>
      <c r="IT11" s="98"/>
      <c r="IU11" s="98"/>
    </row>
    <row r="12" spans="1:255" s="264" customFormat="1" ht="15" customHeight="1" x14ac:dyDescent="0.15">
      <c r="A12" s="268"/>
      <c r="B12" s="270"/>
      <c r="C12" s="270" t="s">
        <v>37</v>
      </c>
      <c r="D12" s="110">
        <v>1147.5</v>
      </c>
      <c r="E12" s="110">
        <v>100</v>
      </c>
      <c r="F12" s="110">
        <v>0</v>
      </c>
      <c r="G12" s="271">
        <v>950</v>
      </c>
      <c r="H12" s="110">
        <f t="shared" si="3"/>
        <v>-950</v>
      </c>
      <c r="I12" s="112">
        <f t="shared" si="2"/>
        <v>0</v>
      </c>
      <c r="J12" s="372">
        <v>100</v>
      </c>
      <c r="K12" s="27">
        <f t="shared" si="0"/>
        <v>-850</v>
      </c>
      <c r="L12" s="29">
        <f t="shared" si="1"/>
        <v>-0.89473684210526316</v>
      </c>
      <c r="M12" s="110" t="s">
        <v>205</v>
      </c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  <c r="IR12" s="98"/>
      <c r="IS12" s="98"/>
      <c r="IT12" s="98"/>
      <c r="IU12" s="98"/>
    </row>
    <row r="13" spans="1:255" s="264" customFormat="1" ht="15" customHeight="1" x14ac:dyDescent="0.15">
      <c r="A13" s="268"/>
      <c r="B13" s="270"/>
      <c r="C13" s="270" t="s">
        <v>63</v>
      </c>
      <c r="D13" s="110">
        <v>1470</v>
      </c>
      <c r="E13" s="110">
        <v>3000</v>
      </c>
      <c r="F13" s="110">
        <v>0</v>
      </c>
      <c r="G13" s="271">
        <v>3000</v>
      </c>
      <c r="H13" s="110">
        <f>F13-G13</f>
        <v>-3000</v>
      </c>
      <c r="I13" s="112">
        <f t="shared" si="2"/>
        <v>0</v>
      </c>
      <c r="J13" s="372">
        <v>2000</v>
      </c>
      <c r="K13" s="27">
        <f t="shared" si="0"/>
        <v>-1000</v>
      </c>
      <c r="L13" s="29">
        <f t="shared" si="1"/>
        <v>-0.33333333333333331</v>
      </c>
      <c r="M13" s="110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</row>
    <row r="14" spans="1:255" s="264" customFormat="1" ht="15" customHeight="1" x14ac:dyDescent="0.15">
      <c r="A14" s="268"/>
      <c r="B14" s="270"/>
      <c r="C14" s="270" t="s">
        <v>31</v>
      </c>
      <c r="D14" s="110">
        <v>275</v>
      </c>
      <c r="E14" s="110">
        <v>2500</v>
      </c>
      <c r="F14" s="110">
        <v>0</v>
      </c>
      <c r="G14" s="271">
        <v>5000</v>
      </c>
      <c r="H14" s="110">
        <f>F14-G14</f>
        <v>-5000</v>
      </c>
      <c r="I14" s="112">
        <f>F14/G14</f>
        <v>0</v>
      </c>
      <c r="J14" s="372">
        <v>500</v>
      </c>
      <c r="K14" s="27">
        <f t="shared" si="0"/>
        <v>-4500</v>
      </c>
      <c r="L14" s="29">
        <f t="shared" si="1"/>
        <v>-0.9</v>
      </c>
      <c r="M14" s="272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</row>
    <row r="15" spans="1:255" s="264" customFormat="1" ht="15" customHeight="1" x14ac:dyDescent="0.15">
      <c r="A15" s="268"/>
      <c r="B15" s="270"/>
      <c r="C15" s="270" t="s">
        <v>32</v>
      </c>
      <c r="D15" s="110">
        <v>300</v>
      </c>
      <c r="E15" s="110">
        <v>2500</v>
      </c>
      <c r="F15" s="110">
        <v>0</v>
      </c>
      <c r="G15" s="271">
        <v>0</v>
      </c>
      <c r="H15" s="110">
        <f>F15-G15</f>
        <v>0</v>
      </c>
      <c r="I15" s="112"/>
      <c r="J15" s="372">
        <v>500</v>
      </c>
      <c r="K15" s="27">
        <f t="shared" si="0"/>
        <v>500</v>
      </c>
      <c r="L15" s="29"/>
      <c r="M15" s="272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  <c r="IN15" s="98"/>
      <c r="IO15" s="98"/>
      <c r="IP15" s="98"/>
      <c r="IQ15" s="98"/>
      <c r="IR15" s="98"/>
      <c r="IS15" s="98"/>
      <c r="IT15" s="98"/>
      <c r="IU15" s="98"/>
    </row>
    <row r="16" spans="1:255" s="264" customFormat="1" ht="15" customHeight="1" x14ac:dyDescent="0.15">
      <c r="A16" s="268"/>
      <c r="B16" s="270"/>
      <c r="C16" s="270" t="s">
        <v>33</v>
      </c>
      <c r="D16" s="110">
        <v>301.89999999999998</v>
      </c>
      <c r="E16" s="110">
        <v>300</v>
      </c>
      <c r="F16" s="110">
        <v>0</v>
      </c>
      <c r="G16" s="271">
        <v>300</v>
      </c>
      <c r="H16" s="110">
        <f t="shared" ref="H16:H20" si="4">F16-G16</f>
        <v>-300</v>
      </c>
      <c r="I16" s="112">
        <f t="shared" si="2"/>
        <v>0</v>
      </c>
      <c r="J16" s="372">
        <v>0</v>
      </c>
      <c r="K16" s="27">
        <f t="shared" si="0"/>
        <v>-300</v>
      </c>
      <c r="L16" s="29">
        <f t="shared" si="1"/>
        <v>-1</v>
      </c>
      <c r="M16" s="272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  <c r="IR16" s="98"/>
      <c r="IS16" s="98"/>
      <c r="IT16" s="98"/>
      <c r="IU16" s="98"/>
    </row>
    <row r="17" spans="1:255" s="264" customFormat="1" ht="15" customHeight="1" x14ac:dyDescent="0.15">
      <c r="A17" s="260"/>
      <c r="B17" s="261"/>
      <c r="C17" s="261" t="s">
        <v>76</v>
      </c>
      <c r="D17" s="110"/>
      <c r="E17" s="110"/>
      <c r="F17" s="110"/>
      <c r="G17" s="271"/>
      <c r="H17" s="110">
        <f t="shared" si="4"/>
        <v>0</v>
      </c>
      <c r="I17" s="112"/>
      <c r="J17" s="372">
        <v>500</v>
      </c>
      <c r="K17" s="27">
        <f t="shared" si="0"/>
        <v>500</v>
      </c>
      <c r="L17" s="29"/>
      <c r="M17" s="111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  <c r="IQ17" s="98"/>
      <c r="IR17" s="98"/>
      <c r="IS17" s="98"/>
      <c r="IT17" s="98"/>
      <c r="IU17" s="98"/>
    </row>
    <row r="18" spans="1:255" s="264" customFormat="1" ht="15" customHeight="1" x14ac:dyDescent="0.15">
      <c r="A18" s="260"/>
      <c r="B18" s="261"/>
      <c r="C18" s="261" t="s">
        <v>231</v>
      </c>
      <c r="D18" s="110"/>
      <c r="E18" s="110"/>
      <c r="F18" s="110"/>
      <c r="G18" s="271"/>
      <c r="H18" s="110">
        <f t="shared" si="4"/>
        <v>0</v>
      </c>
      <c r="I18" s="112"/>
      <c r="J18" s="372">
        <v>500</v>
      </c>
      <c r="K18" s="27">
        <f t="shared" si="0"/>
        <v>500</v>
      </c>
      <c r="L18" s="29"/>
      <c r="M18" s="111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  <c r="IL18" s="98"/>
      <c r="IM18" s="98"/>
      <c r="IN18" s="98"/>
      <c r="IO18" s="98"/>
      <c r="IP18" s="98"/>
      <c r="IQ18" s="98"/>
      <c r="IR18" s="98"/>
      <c r="IS18" s="98"/>
      <c r="IT18" s="98"/>
      <c r="IU18" s="98"/>
    </row>
    <row r="19" spans="1:255" s="264" customFormat="1" ht="15" customHeight="1" x14ac:dyDescent="0.15">
      <c r="A19" s="353"/>
      <c r="B19" s="353"/>
      <c r="C19" s="354" t="s">
        <v>137</v>
      </c>
      <c r="D19" s="354">
        <v>1670.75</v>
      </c>
      <c r="E19" s="354">
        <v>3000</v>
      </c>
      <c r="F19" s="354">
        <v>0</v>
      </c>
      <c r="G19" s="354">
        <v>1670.75</v>
      </c>
      <c r="H19" s="110">
        <f t="shared" si="4"/>
        <v>-1670.75</v>
      </c>
      <c r="I19" s="112">
        <f t="shared" si="2"/>
        <v>0</v>
      </c>
      <c r="J19" s="373">
        <v>0</v>
      </c>
      <c r="K19" s="27">
        <f t="shared" si="0"/>
        <v>-1670.75</v>
      </c>
      <c r="L19" s="29">
        <f t="shared" si="1"/>
        <v>-1</v>
      </c>
      <c r="M19" s="353" t="s">
        <v>180</v>
      </c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  <c r="ID19" s="98"/>
      <c r="IE19" s="98"/>
      <c r="IF19" s="98"/>
      <c r="IG19" s="98"/>
      <c r="IH19" s="98"/>
      <c r="II19" s="98"/>
      <c r="IJ19" s="98"/>
      <c r="IK19" s="98"/>
      <c r="IL19" s="98"/>
      <c r="IM19" s="98"/>
      <c r="IN19" s="98"/>
      <c r="IO19" s="98"/>
      <c r="IP19" s="98"/>
      <c r="IQ19" s="98"/>
      <c r="IR19" s="98"/>
      <c r="IS19" s="98"/>
      <c r="IT19" s="98"/>
      <c r="IU19" s="98"/>
    </row>
    <row r="20" spans="1:255" s="264" customFormat="1" ht="15" customHeight="1" thickBot="1" x14ac:dyDescent="0.2">
      <c r="A20" s="353"/>
      <c r="B20" s="355"/>
      <c r="C20" s="356" t="s">
        <v>138</v>
      </c>
      <c r="D20" s="356"/>
      <c r="E20" s="356">
        <v>400</v>
      </c>
      <c r="F20" s="356"/>
      <c r="G20" s="356"/>
      <c r="H20" s="110">
        <f t="shared" si="4"/>
        <v>0</v>
      </c>
      <c r="I20" s="112"/>
      <c r="J20" s="374">
        <v>0</v>
      </c>
      <c r="K20" s="27">
        <f t="shared" si="0"/>
        <v>0</v>
      </c>
      <c r="L20" s="29"/>
      <c r="M20" s="353" t="s">
        <v>180</v>
      </c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  <c r="HT20" s="98"/>
      <c r="HU20" s="98"/>
      <c r="HV20" s="98"/>
      <c r="HW20" s="98"/>
      <c r="HX20" s="98"/>
      <c r="HY20" s="98"/>
      <c r="HZ20" s="98"/>
      <c r="IA20" s="98"/>
      <c r="IB20" s="98"/>
      <c r="IC20" s="98"/>
      <c r="ID20" s="98"/>
      <c r="IE20" s="98"/>
      <c r="IF20" s="98"/>
      <c r="IG20" s="98"/>
      <c r="IH20" s="98"/>
      <c r="II20" s="98"/>
      <c r="IJ20" s="98"/>
      <c r="IK20" s="98"/>
      <c r="IL20" s="98"/>
      <c r="IM20" s="98"/>
      <c r="IN20" s="98"/>
      <c r="IO20" s="98"/>
      <c r="IP20" s="98"/>
      <c r="IQ20" s="98"/>
      <c r="IR20" s="98"/>
      <c r="IS20" s="98"/>
      <c r="IT20" s="98"/>
      <c r="IU20" s="98"/>
    </row>
    <row r="21" spans="1:255" s="264" customFormat="1" ht="15" customHeight="1" thickBot="1" x14ac:dyDescent="0.2">
      <c r="B21" s="396" t="s">
        <v>134</v>
      </c>
      <c r="C21" s="397"/>
      <c r="D21" s="273">
        <f>D3+D6+D4</f>
        <v>28409.569999999996</v>
      </c>
      <c r="E21" s="273">
        <f>E3+E6+E4</f>
        <v>30750</v>
      </c>
      <c r="F21" s="273">
        <f t="shared" ref="F21" si="5">F3+F6+F4</f>
        <v>6936.15</v>
      </c>
      <c r="G21" s="273">
        <f>G3+G6+G4</f>
        <v>35870.75</v>
      </c>
      <c r="H21" s="46">
        <f>SUM(H1:H13)+SUM(H14:H19)</f>
        <v>-49019.4</v>
      </c>
      <c r="I21" s="362">
        <f>SUM(I1:I13)+SUM(I14:I19)</f>
        <v>2.044101249284473</v>
      </c>
      <c r="J21" s="375">
        <f>J3+J6+J4+J2</f>
        <v>13100</v>
      </c>
      <c r="K21" s="363">
        <f>SUM(K6:K20)</f>
        <v>-33841.5</v>
      </c>
      <c r="L21" s="364">
        <f>SUM(L7:L20)</f>
        <v>-8.1614035087719294</v>
      </c>
      <c r="M21" s="274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  <c r="ID21" s="98"/>
      <c r="IE21" s="98"/>
      <c r="IF21" s="98"/>
      <c r="IG21" s="98"/>
      <c r="IH21" s="98"/>
      <c r="II21" s="98"/>
      <c r="IJ21" s="98"/>
      <c r="IK21" s="98"/>
      <c r="IL21" s="98"/>
      <c r="IM21" s="98"/>
      <c r="IN21" s="98"/>
      <c r="IO21" s="98"/>
      <c r="IP21" s="98"/>
      <c r="IQ21" s="98"/>
      <c r="IR21" s="98"/>
      <c r="IS21" s="98"/>
      <c r="IT21" s="98"/>
      <c r="IU21" s="98"/>
    </row>
    <row r="22" spans="1:255" s="264" customFormat="1" ht="15" customHeight="1" x14ac:dyDescent="0.15">
      <c r="A22" s="276"/>
      <c r="B22" s="277"/>
      <c r="C22" s="278" t="s">
        <v>40</v>
      </c>
      <c r="D22" s="279">
        <v>1855.68</v>
      </c>
      <c r="E22" s="280">
        <v>1000</v>
      </c>
      <c r="F22" s="281">
        <v>0</v>
      </c>
      <c r="G22" s="282">
        <v>1000</v>
      </c>
      <c r="H22" s="283" t="e">
        <f>F22-G-22</f>
        <v>#NAME?</v>
      </c>
      <c r="I22" s="112">
        <f>F22/G22</f>
        <v>0</v>
      </c>
      <c r="J22" s="376">
        <v>500</v>
      </c>
      <c r="K22" s="27">
        <f>J22-G22</f>
        <v>-500</v>
      </c>
      <c r="L22" s="29">
        <f>K22/G22</f>
        <v>-0.5</v>
      </c>
      <c r="M22" s="283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  <c r="IR22" s="98"/>
      <c r="IS22" s="98"/>
      <c r="IT22" s="98"/>
      <c r="IU22" s="98"/>
    </row>
    <row r="23" spans="1:255" s="264" customFormat="1" ht="15" customHeight="1" x14ac:dyDescent="0.15">
      <c r="A23" s="276"/>
      <c r="B23" s="276"/>
      <c r="C23" s="284" t="s">
        <v>41</v>
      </c>
      <c r="D23" s="285">
        <v>651.84</v>
      </c>
      <c r="E23" s="286">
        <v>600</v>
      </c>
      <c r="F23" s="287">
        <v>0</v>
      </c>
      <c r="G23" s="288">
        <v>1000</v>
      </c>
      <c r="H23" s="283" t="e">
        <f t="shared" ref="H23:H25" si="6">F23-G-22</f>
        <v>#NAME?</v>
      </c>
      <c r="I23" s="112">
        <f t="shared" ref="I23:I25" si="7">F23/G23</f>
        <v>0</v>
      </c>
      <c r="J23" s="201">
        <v>0</v>
      </c>
      <c r="K23" s="27">
        <f t="shared" ref="K23:K25" si="8">J23-G23</f>
        <v>-1000</v>
      </c>
      <c r="L23" s="29">
        <f t="shared" ref="L23:L25" si="9">K23/G23</f>
        <v>-1</v>
      </c>
      <c r="M23" s="85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  <c r="IR23" s="98"/>
      <c r="IS23" s="98"/>
      <c r="IT23" s="98"/>
      <c r="IU23" s="98"/>
    </row>
    <row r="24" spans="1:255" s="264" customFormat="1" ht="15" customHeight="1" x14ac:dyDescent="0.15">
      <c r="A24" s="276"/>
      <c r="B24" s="276"/>
      <c r="C24" s="284" t="s">
        <v>42</v>
      </c>
      <c r="D24" s="285">
        <v>2320.8000000000002</v>
      </c>
      <c r="E24" s="286">
        <v>2300</v>
      </c>
      <c r="F24" s="287">
        <v>0</v>
      </c>
      <c r="G24" s="288">
        <v>2300</v>
      </c>
      <c r="H24" s="283" t="e">
        <f t="shared" si="6"/>
        <v>#NAME?</v>
      </c>
      <c r="I24" s="112">
        <f t="shared" si="7"/>
        <v>0</v>
      </c>
      <c r="J24" s="201">
        <v>500</v>
      </c>
      <c r="K24" s="27">
        <f t="shared" si="8"/>
        <v>-1800</v>
      </c>
      <c r="L24" s="29">
        <f t="shared" si="9"/>
        <v>-0.78260869565217395</v>
      </c>
      <c r="M24" s="85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  <c r="IR24" s="98"/>
      <c r="IS24" s="98"/>
      <c r="IT24" s="98"/>
      <c r="IU24" s="98"/>
    </row>
    <row r="25" spans="1:255" s="264" customFormat="1" ht="15" customHeight="1" thickBot="1" x14ac:dyDescent="0.2">
      <c r="A25" s="276"/>
      <c r="B25" s="276"/>
      <c r="C25" s="284" t="s">
        <v>43</v>
      </c>
      <c r="D25" s="285">
        <v>3687.25</v>
      </c>
      <c r="E25" s="286">
        <v>3700</v>
      </c>
      <c r="F25" s="287">
        <v>0</v>
      </c>
      <c r="G25" s="288">
        <v>3700</v>
      </c>
      <c r="H25" s="283" t="e">
        <f t="shared" si="6"/>
        <v>#NAME?</v>
      </c>
      <c r="I25" s="112">
        <f t="shared" si="7"/>
        <v>0</v>
      </c>
      <c r="J25" s="201">
        <v>1000</v>
      </c>
      <c r="K25" s="27">
        <f t="shared" si="8"/>
        <v>-2700</v>
      </c>
      <c r="L25" s="29">
        <f t="shared" si="9"/>
        <v>-0.72972972972972971</v>
      </c>
      <c r="M25" s="85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  <c r="IR25" s="98"/>
      <c r="IS25" s="98"/>
      <c r="IT25" s="98"/>
      <c r="IU25" s="98"/>
    </row>
    <row r="26" spans="1:255" s="264" customFormat="1" ht="15.75" customHeight="1" thickBot="1" x14ac:dyDescent="0.2">
      <c r="B26" s="398" t="s">
        <v>44</v>
      </c>
      <c r="C26" s="399"/>
      <c r="D26" s="291">
        <f>SUM(D22:D25)</f>
        <v>8515.57</v>
      </c>
      <c r="E26" s="291">
        <f>SUM(E22:E25)</f>
        <v>7600</v>
      </c>
      <c r="F26" s="291">
        <f>SUM(F22:F25)</f>
        <v>0</v>
      </c>
      <c r="G26" s="291">
        <f t="shared" ref="G26" si="10">SUM(G22:G25)</f>
        <v>8000</v>
      </c>
      <c r="H26" s="291"/>
      <c r="I26" s="291"/>
      <c r="J26" s="200">
        <f>SUM(J22:J25)</f>
        <v>2000</v>
      </c>
      <c r="K26" s="292">
        <f>SUM(K22:K25)</f>
        <v>-6000</v>
      </c>
      <c r="L26" s="293">
        <f>SUM(L22:L25)</f>
        <v>-3.0123384253819037</v>
      </c>
      <c r="M26" s="292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  <c r="IR26" s="98"/>
      <c r="IS26" s="98"/>
      <c r="IT26" s="98"/>
      <c r="IU26" s="98"/>
    </row>
    <row r="27" spans="1:255" s="264" customFormat="1" ht="15" customHeight="1" x14ac:dyDescent="0.15">
      <c r="A27" s="276"/>
      <c r="B27" s="276" t="s">
        <v>24</v>
      </c>
      <c r="C27" s="294"/>
      <c r="D27" s="85"/>
      <c r="E27" s="85"/>
      <c r="F27" s="85"/>
      <c r="G27" s="295"/>
      <c r="H27" s="85"/>
      <c r="I27" s="289"/>
      <c r="J27" s="316"/>
      <c r="K27" s="85"/>
      <c r="L27" s="85"/>
      <c r="M27" s="85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  <c r="IR27" s="98"/>
      <c r="IS27" s="98"/>
      <c r="IT27" s="98"/>
      <c r="IU27" s="98"/>
    </row>
    <row r="28" spans="1:255" s="264" customFormat="1" ht="15" customHeight="1" x14ac:dyDescent="0.15">
      <c r="A28" s="276"/>
      <c r="B28" s="276"/>
      <c r="C28" s="296" t="s">
        <v>95</v>
      </c>
      <c r="D28" s="285">
        <v>435</v>
      </c>
      <c r="E28" s="285">
        <v>500</v>
      </c>
      <c r="F28" s="285">
        <v>0</v>
      </c>
      <c r="G28" s="290">
        <v>500</v>
      </c>
      <c r="H28" s="85">
        <f>F28-G28</f>
        <v>-500</v>
      </c>
      <c r="I28" s="112">
        <f>F28/G28</f>
        <v>0</v>
      </c>
      <c r="J28" s="201">
        <v>500</v>
      </c>
      <c r="K28" s="27">
        <f t="shared" ref="K28:K34" si="11">J28-G28</f>
        <v>0</v>
      </c>
      <c r="L28" s="29">
        <f t="shared" ref="L28:L34" si="12">K28/G28</f>
        <v>0</v>
      </c>
      <c r="M28" s="85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  <c r="ID28" s="98"/>
      <c r="IE28" s="98"/>
      <c r="IF28" s="98"/>
      <c r="IG28" s="98"/>
      <c r="IH28" s="98"/>
      <c r="II28" s="98"/>
      <c r="IJ28" s="98"/>
      <c r="IK28" s="98"/>
      <c r="IL28" s="98"/>
      <c r="IM28" s="98"/>
      <c r="IN28" s="98"/>
      <c r="IO28" s="98"/>
      <c r="IP28" s="98"/>
      <c r="IQ28" s="98"/>
      <c r="IR28" s="98"/>
      <c r="IS28" s="98"/>
      <c r="IT28" s="98"/>
      <c r="IU28" s="98"/>
    </row>
    <row r="29" spans="1:255" s="264" customFormat="1" ht="15" customHeight="1" x14ac:dyDescent="0.15">
      <c r="A29" s="276"/>
      <c r="B29" s="276"/>
      <c r="C29" s="296" t="s">
        <v>96</v>
      </c>
      <c r="D29" s="285">
        <v>0</v>
      </c>
      <c r="E29" s="285">
        <v>100</v>
      </c>
      <c r="F29" s="285">
        <v>0</v>
      </c>
      <c r="G29" s="290">
        <v>100</v>
      </c>
      <c r="H29" s="85">
        <f t="shared" ref="H29:H34" si="13">F29-G29</f>
        <v>-100</v>
      </c>
      <c r="I29" s="112">
        <f t="shared" ref="I29:I34" si="14">F29/G29</f>
        <v>0</v>
      </c>
      <c r="J29" s="201"/>
      <c r="K29" s="27">
        <f t="shared" si="11"/>
        <v>-100</v>
      </c>
      <c r="L29" s="29">
        <f t="shared" si="12"/>
        <v>-1</v>
      </c>
      <c r="M29" s="85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  <c r="IL29" s="98"/>
      <c r="IM29" s="98"/>
      <c r="IN29" s="98"/>
      <c r="IO29" s="98"/>
      <c r="IP29" s="98"/>
      <c r="IQ29" s="98"/>
      <c r="IR29" s="98"/>
      <c r="IS29" s="98"/>
      <c r="IT29" s="98"/>
      <c r="IU29" s="98"/>
    </row>
    <row r="30" spans="1:255" s="264" customFormat="1" ht="15" customHeight="1" x14ac:dyDescent="0.15">
      <c r="A30" s="276"/>
      <c r="B30" s="276"/>
      <c r="C30" s="296" t="s">
        <v>94</v>
      </c>
      <c r="D30" s="285">
        <v>1872.11</v>
      </c>
      <c r="E30" s="285">
        <v>1400</v>
      </c>
      <c r="F30" s="285">
        <v>682.18</v>
      </c>
      <c r="G30" s="290">
        <v>700</v>
      </c>
      <c r="H30" s="85">
        <f t="shared" si="13"/>
        <v>-17.82000000000005</v>
      </c>
      <c r="I30" s="112">
        <f>F30/G30</f>
        <v>0.97454285714285704</v>
      </c>
      <c r="J30" s="201">
        <v>0</v>
      </c>
      <c r="K30" s="27">
        <f t="shared" si="11"/>
        <v>-700</v>
      </c>
      <c r="L30" s="29">
        <f t="shared" si="12"/>
        <v>-1</v>
      </c>
      <c r="M30" s="85" t="s">
        <v>203</v>
      </c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98"/>
      <c r="GP30" s="98"/>
      <c r="GQ30" s="98"/>
      <c r="GR30" s="98"/>
      <c r="GS30" s="98"/>
      <c r="GT30" s="98"/>
      <c r="GU30" s="98"/>
      <c r="GV30" s="98"/>
      <c r="GW30" s="98"/>
      <c r="GX30" s="98"/>
      <c r="GY30" s="98"/>
      <c r="GZ30" s="98"/>
      <c r="HA30" s="98"/>
      <c r="HB30" s="98"/>
      <c r="HC30" s="98"/>
      <c r="HD30" s="98"/>
      <c r="HE30" s="98"/>
      <c r="HF30" s="98"/>
      <c r="HG30" s="98"/>
      <c r="HH30" s="98"/>
      <c r="HI30" s="98"/>
      <c r="HJ30" s="98"/>
      <c r="HK30" s="98"/>
      <c r="HL30" s="98"/>
      <c r="HM30" s="98"/>
      <c r="HN30" s="98"/>
      <c r="HO30" s="98"/>
      <c r="HP30" s="98"/>
      <c r="HQ30" s="98"/>
      <c r="HR30" s="98"/>
      <c r="HS30" s="98"/>
      <c r="HT30" s="98"/>
      <c r="HU30" s="98"/>
      <c r="HV30" s="98"/>
      <c r="HW30" s="98"/>
      <c r="HX30" s="98"/>
      <c r="HY30" s="98"/>
      <c r="HZ30" s="98"/>
      <c r="IA30" s="98"/>
      <c r="IB30" s="98"/>
      <c r="IC30" s="98"/>
      <c r="ID30" s="98"/>
      <c r="IE30" s="98"/>
      <c r="IF30" s="98"/>
      <c r="IG30" s="98"/>
      <c r="IH30" s="98"/>
      <c r="II30" s="98"/>
      <c r="IJ30" s="98"/>
      <c r="IK30" s="98"/>
      <c r="IL30" s="98"/>
      <c r="IM30" s="98"/>
      <c r="IN30" s="98"/>
      <c r="IO30" s="98"/>
      <c r="IP30" s="98"/>
      <c r="IQ30" s="98"/>
      <c r="IR30" s="98"/>
      <c r="IS30" s="98"/>
      <c r="IT30" s="98"/>
      <c r="IU30" s="98"/>
    </row>
    <row r="31" spans="1:255" s="264" customFormat="1" ht="15" customHeight="1" x14ac:dyDescent="0.15">
      <c r="A31" s="276"/>
      <c r="B31" s="276"/>
      <c r="C31" s="296" t="s">
        <v>93</v>
      </c>
      <c r="D31" s="285">
        <v>6668.52</v>
      </c>
      <c r="E31" s="285">
        <v>5400</v>
      </c>
      <c r="F31" s="285">
        <v>1853.05</v>
      </c>
      <c r="G31" s="290">
        <v>6500</v>
      </c>
      <c r="H31" s="85">
        <f t="shared" si="13"/>
        <v>-4646.95</v>
      </c>
      <c r="I31" s="112">
        <f t="shared" si="14"/>
        <v>0.28508461538461538</v>
      </c>
      <c r="J31" s="201">
        <v>2000</v>
      </c>
      <c r="K31" s="27">
        <f t="shared" si="11"/>
        <v>-4500</v>
      </c>
      <c r="L31" s="29">
        <f t="shared" si="12"/>
        <v>-0.69230769230769229</v>
      </c>
      <c r="M31" s="85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/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/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98"/>
      <c r="ID31" s="98"/>
      <c r="IE31" s="98"/>
      <c r="IF31" s="98"/>
      <c r="IG31" s="98"/>
      <c r="IH31" s="98"/>
      <c r="II31" s="98"/>
      <c r="IJ31" s="98"/>
      <c r="IK31" s="98"/>
      <c r="IL31" s="98"/>
      <c r="IM31" s="98"/>
      <c r="IN31" s="98"/>
      <c r="IO31" s="98"/>
      <c r="IP31" s="98"/>
      <c r="IQ31" s="98"/>
      <c r="IR31" s="98"/>
      <c r="IS31" s="98"/>
      <c r="IT31" s="98"/>
      <c r="IU31" s="98"/>
    </row>
    <row r="32" spans="1:255" s="264" customFormat="1" ht="15" customHeight="1" x14ac:dyDescent="0.15">
      <c r="A32" s="276"/>
      <c r="B32" s="276"/>
      <c r="C32" s="296" t="s">
        <v>88</v>
      </c>
      <c r="D32" s="285">
        <v>7231.29</v>
      </c>
      <c r="E32" s="285">
        <v>500</v>
      </c>
      <c r="F32" s="285">
        <v>1346.68</v>
      </c>
      <c r="G32" s="290">
        <v>500</v>
      </c>
      <c r="H32" s="85">
        <f t="shared" si="13"/>
        <v>846.68000000000006</v>
      </c>
      <c r="I32" s="112">
        <f t="shared" si="14"/>
        <v>2.6933600000000002</v>
      </c>
      <c r="J32" s="201">
        <v>500</v>
      </c>
      <c r="K32" s="27">
        <f t="shared" si="11"/>
        <v>0</v>
      </c>
      <c r="L32" s="29">
        <f t="shared" si="12"/>
        <v>0</v>
      </c>
      <c r="M32" s="85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/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/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98"/>
      <c r="ID32" s="98"/>
      <c r="IE32" s="98"/>
      <c r="IF32" s="98"/>
      <c r="IG32" s="98"/>
      <c r="IH32" s="98"/>
      <c r="II32" s="98"/>
      <c r="IJ32" s="98"/>
      <c r="IK32" s="98"/>
      <c r="IL32" s="98"/>
      <c r="IM32" s="98"/>
      <c r="IN32" s="98"/>
      <c r="IO32" s="98"/>
      <c r="IP32" s="98"/>
      <c r="IQ32" s="98"/>
      <c r="IR32" s="98"/>
      <c r="IS32" s="98"/>
      <c r="IT32" s="98"/>
      <c r="IU32" s="98"/>
    </row>
    <row r="33" spans="1:256" s="118" customFormat="1" ht="15" customHeight="1" x14ac:dyDescent="0.15">
      <c r="A33" s="164"/>
      <c r="B33" s="164"/>
      <c r="C33" s="303" t="s">
        <v>207</v>
      </c>
      <c r="D33" s="304">
        <v>698.21</v>
      </c>
      <c r="E33" s="149">
        <v>750</v>
      </c>
      <c r="F33" s="110">
        <v>528.89</v>
      </c>
      <c r="G33" s="110">
        <v>698.21</v>
      </c>
      <c r="H33" s="85">
        <f t="shared" si="13"/>
        <v>-169.32000000000005</v>
      </c>
      <c r="I33" s="112">
        <f t="shared" si="14"/>
        <v>0.75749416364704025</v>
      </c>
      <c r="J33" s="377">
        <v>400</v>
      </c>
      <c r="K33" s="27">
        <f t="shared" si="11"/>
        <v>-298.21000000000004</v>
      </c>
      <c r="L33" s="29">
        <f t="shared" si="12"/>
        <v>-0.42710645794245289</v>
      </c>
      <c r="M33" s="111"/>
      <c r="N33" s="111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  <c r="GO33" s="93"/>
      <c r="GP33" s="93"/>
      <c r="GQ33" s="93"/>
      <c r="GR33" s="93"/>
      <c r="GS33" s="93"/>
      <c r="GT33" s="93"/>
      <c r="GU33" s="93"/>
      <c r="GV33" s="93"/>
      <c r="GW33" s="93"/>
      <c r="GX33" s="93"/>
      <c r="GY33" s="93"/>
      <c r="GZ33" s="93"/>
      <c r="HA33" s="93"/>
      <c r="HB33" s="93"/>
      <c r="HC33" s="93"/>
      <c r="HD33" s="93"/>
      <c r="HE33" s="93"/>
      <c r="HF33" s="93"/>
      <c r="HG33" s="93"/>
      <c r="HH33" s="93"/>
      <c r="HI33" s="93"/>
      <c r="HJ33" s="93"/>
      <c r="HK33" s="93"/>
      <c r="HL33" s="93"/>
      <c r="HM33" s="93"/>
      <c r="HN33" s="93"/>
      <c r="HO33" s="93"/>
      <c r="HP33" s="93"/>
      <c r="HQ33" s="93"/>
      <c r="HR33" s="93"/>
      <c r="HS33" s="93"/>
      <c r="HT33" s="93"/>
      <c r="HU33" s="93"/>
      <c r="HV33" s="93"/>
      <c r="HW33" s="93"/>
      <c r="HX33" s="93"/>
      <c r="HY33" s="93"/>
      <c r="HZ33" s="93"/>
      <c r="IA33" s="93"/>
      <c r="IB33" s="93"/>
      <c r="IC33" s="93"/>
      <c r="ID33" s="93"/>
      <c r="IE33" s="93"/>
      <c r="IF33" s="93"/>
      <c r="IG33" s="93"/>
      <c r="IH33" s="93"/>
      <c r="II33" s="93"/>
      <c r="IJ33" s="93"/>
      <c r="IK33" s="93"/>
      <c r="IL33" s="93"/>
      <c r="IM33" s="93"/>
      <c r="IN33" s="93"/>
      <c r="IO33" s="93"/>
      <c r="IP33" s="93"/>
      <c r="IQ33" s="93"/>
      <c r="IR33" s="93"/>
      <c r="IS33" s="93"/>
      <c r="IT33" s="93"/>
      <c r="IU33" s="93"/>
      <c r="IV33" s="93"/>
    </row>
    <row r="34" spans="1:256" s="264" customFormat="1" ht="15" customHeight="1" thickBot="1" x14ac:dyDescent="0.2">
      <c r="A34" s="276"/>
      <c r="B34" s="276"/>
      <c r="C34" s="296" t="s">
        <v>38</v>
      </c>
      <c r="D34" s="285">
        <v>0</v>
      </c>
      <c r="E34" s="285">
        <v>1380</v>
      </c>
      <c r="F34" s="285">
        <v>0</v>
      </c>
      <c r="G34" s="290">
        <v>1380</v>
      </c>
      <c r="H34" s="85">
        <f t="shared" si="13"/>
        <v>-1380</v>
      </c>
      <c r="I34" s="112">
        <f t="shared" si="14"/>
        <v>0</v>
      </c>
      <c r="J34" s="201">
        <v>0</v>
      </c>
      <c r="K34" s="27">
        <f t="shared" si="11"/>
        <v>-1380</v>
      </c>
      <c r="L34" s="29">
        <f t="shared" si="12"/>
        <v>-1</v>
      </c>
      <c r="M34" s="85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  <c r="GK34" s="98"/>
      <c r="GL34" s="98"/>
      <c r="GM34" s="98"/>
      <c r="GN34" s="98"/>
      <c r="GO34" s="98"/>
      <c r="GP34" s="98"/>
      <c r="GQ34" s="98"/>
      <c r="GR34" s="98"/>
      <c r="GS34" s="98"/>
      <c r="GT34" s="98"/>
      <c r="GU34" s="98"/>
      <c r="GV34" s="98"/>
      <c r="GW34" s="98"/>
      <c r="GX34" s="98"/>
      <c r="GY34" s="98"/>
      <c r="GZ34" s="98"/>
      <c r="HA34" s="98"/>
      <c r="HB34" s="98"/>
      <c r="HC34" s="98"/>
      <c r="HD34" s="98"/>
      <c r="HE34" s="98"/>
      <c r="HF34" s="98"/>
      <c r="HG34" s="98"/>
      <c r="HH34" s="98"/>
      <c r="HI34" s="98"/>
      <c r="HJ34" s="98"/>
      <c r="HK34" s="98"/>
      <c r="HL34" s="98"/>
      <c r="HM34" s="98"/>
      <c r="HN34" s="98"/>
      <c r="HO34" s="98"/>
      <c r="HP34" s="98"/>
      <c r="HQ34" s="98"/>
      <c r="HR34" s="98"/>
      <c r="HS34" s="98"/>
      <c r="HT34" s="98"/>
      <c r="HU34" s="98"/>
      <c r="HV34" s="98"/>
      <c r="HW34" s="98"/>
      <c r="HX34" s="98"/>
      <c r="HY34" s="98"/>
      <c r="HZ34" s="98"/>
      <c r="IA34" s="98"/>
      <c r="IB34" s="98"/>
      <c r="IC34" s="98"/>
      <c r="ID34" s="98"/>
      <c r="IE34" s="98"/>
      <c r="IF34" s="98"/>
      <c r="IG34" s="98"/>
      <c r="IH34" s="98"/>
      <c r="II34" s="98"/>
      <c r="IJ34" s="98"/>
      <c r="IK34" s="98"/>
      <c r="IL34" s="98"/>
      <c r="IM34" s="98"/>
      <c r="IN34" s="98"/>
      <c r="IO34" s="98"/>
      <c r="IP34" s="98"/>
      <c r="IQ34" s="98"/>
      <c r="IR34" s="98"/>
      <c r="IS34" s="98"/>
      <c r="IT34" s="98"/>
      <c r="IU34" s="98"/>
    </row>
    <row r="35" spans="1:256" s="264" customFormat="1" ht="15.75" customHeight="1" thickBot="1" x14ac:dyDescent="0.2">
      <c r="A35" s="297" t="s">
        <v>97</v>
      </c>
      <c r="B35" s="297"/>
      <c r="C35" s="298"/>
      <c r="D35" s="291">
        <f>SUM(D28:D34)</f>
        <v>16905.13</v>
      </c>
      <c r="E35" s="291">
        <f>SUM(E28:E34)</f>
        <v>10030</v>
      </c>
      <c r="F35" s="291">
        <f t="shared" ref="F35:G35" si="15">SUM(F28:F34)</f>
        <v>4410.8</v>
      </c>
      <c r="G35" s="291">
        <f t="shared" si="15"/>
        <v>10378.209999999999</v>
      </c>
      <c r="H35" s="299">
        <f>SUM(H28:H34)</f>
        <v>-5967.4099999999989</v>
      </c>
      <c r="I35" s="299"/>
      <c r="J35" s="200">
        <f>SUM(J28:J34)</f>
        <v>3400</v>
      </c>
      <c r="K35" s="300">
        <f>SUM(K28:K34)</f>
        <v>-6978.21</v>
      </c>
      <c r="L35" s="301">
        <f>SUM(L28:L34)</f>
        <v>-4.1194141502501456</v>
      </c>
      <c r="M35" s="300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  <c r="GM35" s="98"/>
      <c r="GN35" s="98"/>
      <c r="GO35" s="98"/>
      <c r="GP35" s="98"/>
      <c r="GQ35" s="98"/>
      <c r="GR35" s="98"/>
      <c r="GS35" s="98"/>
      <c r="GT35" s="98"/>
      <c r="GU35" s="98"/>
      <c r="GV35" s="98"/>
      <c r="GW35" s="98"/>
      <c r="GX35" s="98"/>
      <c r="GY35" s="98"/>
      <c r="GZ35" s="98"/>
      <c r="HA35" s="98"/>
      <c r="HB35" s="98"/>
      <c r="HC35" s="98"/>
      <c r="HD35" s="98"/>
      <c r="HE35" s="98"/>
      <c r="HF35" s="98"/>
      <c r="HG35" s="98"/>
      <c r="HH35" s="98"/>
      <c r="HI35" s="98"/>
      <c r="HJ35" s="98"/>
      <c r="HK35" s="98"/>
      <c r="HL35" s="98"/>
      <c r="HM35" s="98"/>
      <c r="HN35" s="98"/>
      <c r="HO35" s="98"/>
      <c r="HP35" s="98"/>
      <c r="HQ35" s="98"/>
      <c r="HR35" s="98"/>
      <c r="HS35" s="98"/>
      <c r="HT35" s="98"/>
      <c r="HU35" s="98"/>
      <c r="HV35" s="98"/>
      <c r="HW35" s="98"/>
      <c r="HX35" s="98"/>
      <c r="HY35" s="98"/>
      <c r="HZ35" s="98"/>
      <c r="IA35" s="98"/>
      <c r="IB35" s="98"/>
      <c r="IC35" s="98"/>
      <c r="ID35" s="98"/>
      <c r="IE35" s="98"/>
      <c r="IF35" s="98"/>
      <c r="IG35" s="98"/>
      <c r="IH35" s="98"/>
      <c r="II35" s="98"/>
      <c r="IJ35" s="98"/>
      <c r="IK35" s="98"/>
      <c r="IL35" s="98"/>
      <c r="IM35" s="98"/>
      <c r="IN35" s="98"/>
      <c r="IO35" s="98"/>
      <c r="IP35" s="98"/>
      <c r="IQ35" s="98"/>
      <c r="IR35" s="98"/>
      <c r="IS35" s="98"/>
      <c r="IT35" s="98"/>
      <c r="IU35" s="98"/>
    </row>
    <row r="36" spans="1:256" s="264" customFormat="1" ht="15" customHeight="1" x14ac:dyDescent="0.15">
      <c r="A36" s="276"/>
      <c r="B36" s="276"/>
      <c r="C36" s="294"/>
      <c r="D36" s="85"/>
      <c r="E36" s="85"/>
      <c r="F36" s="85"/>
      <c r="G36" s="295"/>
      <c r="H36" s="85"/>
      <c r="I36" s="289"/>
      <c r="J36" s="316"/>
      <c r="K36" s="85"/>
      <c r="L36" s="85"/>
      <c r="M36" s="85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  <c r="GK36" s="98"/>
      <c r="GL36" s="98"/>
      <c r="GM36" s="98"/>
      <c r="GN36" s="98"/>
      <c r="GO36" s="98"/>
      <c r="GP36" s="98"/>
      <c r="GQ36" s="98"/>
      <c r="GR36" s="98"/>
      <c r="GS36" s="98"/>
      <c r="GT36" s="98"/>
      <c r="GU36" s="98"/>
      <c r="GV36" s="98"/>
      <c r="GW36" s="98"/>
      <c r="GX36" s="98"/>
      <c r="GY36" s="98"/>
      <c r="GZ36" s="98"/>
      <c r="HA36" s="98"/>
      <c r="HB36" s="98"/>
      <c r="HC36" s="98"/>
      <c r="HD36" s="98"/>
      <c r="HE36" s="98"/>
      <c r="HF36" s="98"/>
      <c r="HG36" s="98"/>
      <c r="HH36" s="98"/>
      <c r="HI36" s="98"/>
      <c r="HJ36" s="98"/>
      <c r="HK36" s="98"/>
      <c r="HL36" s="98"/>
      <c r="HM36" s="98"/>
      <c r="HN36" s="98"/>
      <c r="HO36" s="98"/>
      <c r="HP36" s="98"/>
      <c r="HQ36" s="98"/>
      <c r="HR36" s="98"/>
      <c r="HS36" s="98"/>
      <c r="HT36" s="98"/>
      <c r="HU36" s="98"/>
      <c r="HV36" s="98"/>
      <c r="HW36" s="98"/>
      <c r="HX36" s="98"/>
      <c r="HY36" s="98"/>
      <c r="HZ36" s="98"/>
      <c r="IA36" s="98"/>
      <c r="IB36" s="98"/>
      <c r="IC36" s="98"/>
      <c r="ID36" s="98"/>
      <c r="IE36" s="98"/>
      <c r="IF36" s="98"/>
      <c r="IG36" s="98"/>
      <c r="IH36" s="98"/>
      <c r="II36" s="98"/>
      <c r="IJ36" s="98"/>
      <c r="IK36" s="98"/>
      <c r="IL36" s="98"/>
      <c r="IM36" s="98"/>
      <c r="IN36" s="98"/>
      <c r="IO36" s="98"/>
      <c r="IP36" s="98"/>
      <c r="IQ36" s="98"/>
      <c r="IR36" s="98"/>
      <c r="IS36" s="98"/>
      <c r="IT36" s="98"/>
      <c r="IU36" s="98"/>
    </row>
    <row r="37" spans="1:256" s="264" customFormat="1" ht="15" customHeight="1" x14ac:dyDescent="0.15">
      <c r="A37" s="276"/>
      <c r="B37" s="276" t="s">
        <v>25</v>
      </c>
      <c r="C37" s="294"/>
      <c r="D37" s="85"/>
      <c r="E37" s="85"/>
      <c r="F37" s="85"/>
      <c r="G37" s="295"/>
      <c r="H37" s="85"/>
      <c r="I37" s="289"/>
      <c r="J37" s="316"/>
      <c r="K37" s="85"/>
      <c r="L37" s="85"/>
      <c r="M37" s="85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  <c r="GK37" s="98"/>
      <c r="GL37" s="98"/>
      <c r="GM37" s="98"/>
      <c r="GN37" s="98"/>
      <c r="GO37" s="98"/>
      <c r="GP37" s="98"/>
      <c r="GQ37" s="98"/>
      <c r="GR37" s="98"/>
      <c r="GS37" s="98"/>
      <c r="GT37" s="98"/>
      <c r="GU37" s="98"/>
      <c r="GV37" s="98"/>
      <c r="GW37" s="98"/>
      <c r="GX37" s="98"/>
      <c r="GY37" s="98"/>
      <c r="GZ37" s="98"/>
      <c r="HA37" s="98"/>
      <c r="HB37" s="98"/>
      <c r="HC37" s="98"/>
      <c r="HD37" s="98"/>
      <c r="HE37" s="98"/>
      <c r="HF37" s="98"/>
      <c r="HG37" s="98"/>
      <c r="HH37" s="98"/>
      <c r="HI37" s="98"/>
      <c r="HJ37" s="98"/>
      <c r="HK37" s="98"/>
      <c r="HL37" s="98"/>
      <c r="HM37" s="98"/>
      <c r="HN37" s="98"/>
      <c r="HO37" s="98"/>
      <c r="HP37" s="98"/>
      <c r="HQ37" s="98"/>
      <c r="HR37" s="98"/>
      <c r="HS37" s="98"/>
      <c r="HT37" s="98"/>
      <c r="HU37" s="98"/>
      <c r="HV37" s="98"/>
      <c r="HW37" s="98"/>
      <c r="HX37" s="98"/>
      <c r="HY37" s="98"/>
      <c r="HZ37" s="98"/>
      <c r="IA37" s="98"/>
      <c r="IB37" s="98"/>
      <c r="IC37" s="98"/>
      <c r="ID37" s="98"/>
      <c r="IE37" s="98"/>
      <c r="IF37" s="98"/>
      <c r="IG37" s="98"/>
      <c r="IH37" s="98"/>
      <c r="II37" s="98"/>
      <c r="IJ37" s="98"/>
      <c r="IK37" s="98"/>
      <c r="IL37" s="98"/>
      <c r="IM37" s="98"/>
      <c r="IN37" s="98"/>
      <c r="IO37" s="98"/>
      <c r="IP37" s="98"/>
      <c r="IQ37" s="98"/>
      <c r="IR37" s="98"/>
      <c r="IS37" s="98"/>
      <c r="IT37" s="98"/>
      <c r="IU37" s="98"/>
    </row>
    <row r="38" spans="1:256" s="264" customFormat="1" ht="15" customHeight="1" x14ac:dyDescent="0.15">
      <c r="A38" s="276"/>
      <c r="B38" s="276"/>
      <c r="C38" s="296" t="s">
        <v>105</v>
      </c>
      <c r="D38" s="285">
        <v>61.05</v>
      </c>
      <c r="E38" s="285">
        <v>400</v>
      </c>
      <c r="F38" s="285">
        <v>0</v>
      </c>
      <c r="G38" s="290">
        <v>400</v>
      </c>
      <c r="H38" s="85">
        <f>F38-G38</f>
        <v>-400</v>
      </c>
      <c r="I38" s="112">
        <f>F38/G38</f>
        <v>0</v>
      </c>
      <c r="J38" s="201">
        <v>400</v>
      </c>
      <c r="K38" s="27">
        <f t="shared" ref="K38:K50" si="16">J38-G38</f>
        <v>0</v>
      </c>
      <c r="L38" s="29">
        <f t="shared" ref="L38:L49" si="17">K38/G38</f>
        <v>0</v>
      </c>
      <c r="M38" s="85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  <c r="GK38" s="98"/>
      <c r="GL38" s="98"/>
      <c r="GM38" s="98"/>
      <c r="GN38" s="98"/>
      <c r="GO38" s="98"/>
      <c r="GP38" s="98"/>
      <c r="GQ38" s="98"/>
      <c r="GR38" s="98"/>
      <c r="GS38" s="98"/>
      <c r="GT38" s="98"/>
      <c r="GU38" s="98"/>
      <c r="GV38" s="98"/>
      <c r="GW38" s="98"/>
      <c r="GX38" s="98"/>
      <c r="GY38" s="98"/>
      <c r="GZ38" s="98"/>
      <c r="HA38" s="98"/>
      <c r="HB38" s="98"/>
      <c r="HC38" s="98"/>
      <c r="HD38" s="98"/>
      <c r="HE38" s="98"/>
      <c r="HF38" s="98"/>
      <c r="HG38" s="98"/>
      <c r="HH38" s="98"/>
      <c r="HI38" s="98"/>
      <c r="HJ38" s="98"/>
      <c r="HK38" s="98"/>
      <c r="HL38" s="98"/>
      <c r="HM38" s="98"/>
      <c r="HN38" s="98"/>
      <c r="HO38" s="98"/>
      <c r="HP38" s="98"/>
      <c r="HQ38" s="98"/>
      <c r="HR38" s="98"/>
      <c r="HS38" s="98"/>
      <c r="HT38" s="98"/>
      <c r="HU38" s="98"/>
      <c r="HV38" s="98"/>
      <c r="HW38" s="98"/>
      <c r="HX38" s="98"/>
      <c r="HY38" s="98"/>
      <c r="HZ38" s="98"/>
      <c r="IA38" s="98"/>
      <c r="IB38" s="98"/>
      <c r="IC38" s="98"/>
      <c r="ID38" s="98"/>
      <c r="IE38" s="98"/>
      <c r="IF38" s="98"/>
      <c r="IG38" s="98"/>
      <c r="IH38" s="98"/>
      <c r="II38" s="98"/>
      <c r="IJ38" s="98"/>
      <c r="IK38" s="98"/>
      <c r="IL38" s="98"/>
      <c r="IM38" s="98"/>
      <c r="IN38" s="98"/>
      <c r="IO38" s="98"/>
      <c r="IP38" s="98"/>
      <c r="IQ38" s="98"/>
      <c r="IR38" s="98"/>
      <c r="IS38" s="98"/>
      <c r="IT38" s="98"/>
      <c r="IU38" s="98"/>
    </row>
    <row r="39" spans="1:256" s="264" customFormat="1" ht="15" customHeight="1" x14ac:dyDescent="0.15">
      <c r="A39" s="276"/>
      <c r="B39" s="276"/>
      <c r="C39" s="296" t="s">
        <v>103</v>
      </c>
      <c r="D39" s="285">
        <v>885</v>
      </c>
      <c r="E39" s="285">
        <v>850</v>
      </c>
      <c r="F39" s="285">
        <v>900</v>
      </c>
      <c r="G39" s="290">
        <v>650</v>
      </c>
      <c r="H39" s="85">
        <f t="shared" ref="H39:H49" si="18">F39-G39</f>
        <v>250</v>
      </c>
      <c r="I39" s="112">
        <f>F39/G39</f>
        <v>1.3846153846153846</v>
      </c>
      <c r="J39" s="201">
        <v>300</v>
      </c>
      <c r="K39" s="27">
        <f t="shared" si="16"/>
        <v>-350</v>
      </c>
      <c r="L39" s="29">
        <f t="shared" si="17"/>
        <v>-0.53846153846153844</v>
      </c>
      <c r="M39" s="85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  <c r="GK39" s="98"/>
      <c r="GL39" s="98"/>
      <c r="GM39" s="98"/>
      <c r="GN39" s="98"/>
      <c r="GO39" s="98"/>
      <c r="GP39" s="98"/>
      <c r="GQ39" s="98"/>
      <c r="GR39" s="98"/>
      <c r="GS39" s="98"/>
      <c r="GT39" s="98"/>
      <c r="GU39" s="98"/>
      <c r="GV39" s="98"/>
      <c r="GW39" s="98"/>
      <c r="GX39" s="98"/>
      <c r="GY39" s="98"/>
      <c r="GZ39" s="98"/>
      <c r="HA39" s="98"/>
      <c r="HB39" s="98"/>
      <c r="HC39" s="98"/>
      <c r="HD39" s="98"/>
      <c r="HE39" s="98"/>
      <c r="HF39" s="98"/>
      <c r="HG39" s="98"/>
      <c r="HH39" s="98"/>
      <c r="HI39" s="98"/>
      <c r="HJ39" s="98"/>
      <c r="HK39" s="98"/>
      <c r="HL39" s="98"/>
      <c r="HM39" s="98"/>
      <c r="HN39" s="98"/>
      <c r="HO39" s="98"/>
      <c r="HP39" s="98"/>
      <c r="HQ39" s="98"/>
      <c r="HR39" s="98"/>
      <c r="HS39" s="98"/>
      <c r="HT39" s="98"/>
      <c r="HU39" s="98"/>
      <c r="HV39" s="98"/>
      <c r="HW39" s="98"/>
      <c r="HX39" s="98"/>
      <c r="HY39" s="98"/>
      <c r="HZ39" s="98"/>
      <c r="IA39" s="98"/>
      <c r="IB39" s="98"/>
      <c r="IC39" s="98"/>
      <c r="ID39" s="98"/>
      <c r="IE39" s="98"/>
      <c r="IF39" s="98"/>
      <c r="IG39" s="98"/>
      <c r="IH39" s="98"/>
      <c r="II39" s="98"/>
      <c r="IJ39" s="98"/>
      <c r="IK39" s="98"/>
      <c r="IL39" s="98"/>
      <c r="IM39" s="98"/>
      <c r="IN39" s="98"/>
      <c r="IO39" s="98"/>
      <c r="IP39" s="98"/>
      <c r="IQ39" s="98"/>
      <c r="IR39" s="98"/>
      <c r="IS39" s="98"/>
      <c r="IT39" s="98"/>
      <c r="IU39" s="98"/>
    </row>
    <row r="40" spans="1:256" s="264" customFormat="1" ht="15" customHeight="1" x14ac:dyDescent="0.15">
      <c r="A40" s="276"/>
      <c r="B40" s="276"/>
      <c r="C40" s="296" t="s">
        <v>107</v>
      </c>
      <c r="D40" s="285">
        <v>4699.13</v>
      </c>
      <c r="E40" s="285">
        <v>5000</v>
      </c>
      <c r="F40" s="285">
        <v>0</v>
      </c>
      <c r="G40" s="290">
        <v>5000</v>
      </c>
      <c r="H40" s="85">
        <f t="shared" si="18"/>
        <v>-5000</v>
      </c>
      <c r="I40" s="112">
        <f t="shared" ref="I40:I49" si="19">F40/G40</f>
        <v>0</v>
      </c>
      <c r="J40" s="201">
        <v>0</v>
      </c>
      <c r="K40" s="27">
        <f t="shared" si="16"/>
        <v>-5000</v>
      </c>
      <c r="L40" s="29">
        <f t="shared" si="17"/>
        <v>-1</v>
      </c>
      <c r="M40" s="85" t="s">
        <v>199</v>
      </c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  <c r="ID40" s="98"/>
      <c r="IE40" s="98"/>
      <c r="IF40" s="98"/>
      <c r="IG40" s="98"/>
      <c r="IH40" s="98"/>
      <c r="II40" s="98"/>
      <c r="IJ40" s="98"/>
      <c r="IK40" s="98"/>
      <c r="IL40" s="98"/>
      <c r="IM40" s="98"/>
      <c r="IN40" s="98"/>
      <c r="IO40" s="98"/>
      <c r="IP40" s="98"/>
      <c r="IQ40" s="98"/>
      <c r="IR40" s="98"/>
      <c r="IS40" s="98"/>
      <c r="IT40" s="98"/>
      <c r="IU40" s="98"/>
    </row>
    <row r="41" spans="1:256" s="264" customFormat="1" ht="15" customHeight="1" x14ac:dyDescent="0.15">
      <c r="A41" s="276"/>
      <c r="B41" s="276"/>
      <c r="C41" s="296" t="s">
        <v>106</v>
      </c>
      <c r="D41" s="285">
        <v>325.81</v>
      </c>
      <c r="E41" s="285">
        <v>400</v>
      </c>
      <c r="F41" s="285">
        <v>0</v>
      </c>
      <c r="G41" s="290">
        <v>400</v>
      </c>
      <c r="H41" s="85">
        <f t="shared" si="18"/>
        <v>-400</v>
      </c>
      <c r="I41" s="112">
        <f t="shared" si="19"/>
        <v>0</v>
      </c>
      <c r="J41" s="201">
        <v>0</v>
      </c>
      <c r="K41" s="27">
        <f t="shared" si="16"/>
        <v>-400</v>
      </c>
      <c r="L41" s="29">
        <f t="shared" si="17"/>
        <v>-1</v>
      </c>
      <c r="M41" s="85" t="s">
        <v>216</v>
      </c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  <c r="GT41" s="98"/>
      <c r="GU41" s="98"/>
      <c r="GV41" s="98"/>
      <c r="GW41" s="98"/>
      <c r="GX41" s="98"/>
      <c r="GY41" s="98"/>
      <c r="GZ41" s="98"/>
      <c r="HA41" s="98"/>
      <c r="HB41" s="98"/>
      <c r="HC41" s="98"/>
      <c r="HD41" s="98"/>
      <c r="HE41" s="98"/>
      <c r="HF41" s="98"/>
      <c r="HG41" s="98"/>
      <c r="HH41" s="98"/>
      <c r="HI41" s="98"/>
      <c r="HJ41" s="98"/>
      <c r="HK41" s="98"/>
      <c r="HL41" s="98"/>
      <c r="HM41" s="98"/>
      <c r="HN41" s="98"/>
      <c r="HO41" s="98"/>
      <c r="HP41" s="98"/>
      <c r="HQ41" s="98"/>
      <c r="HR41" s="98"/>
      <c r="HS41" s="98"/>
      <c r="HT41" s="98"/>
      <c r="HU41" s="98"/>
      <c r="HV41" s="98"/>
      <c r="HW41" s="98"/>
      <c r="HX41" s="98"/>
      <c r="HY41" s="98"/>
      <c r="HZ41" s="98"/>
      <c r="IA41" s="98"/>
      <c r="IB41" s="98"/>
      <c r="IC41" s="98"/>
      <c r="ID41" s="98"/>
      <c r="IE41" s="98"/>
      <c r="IF41" s="98"/>
      <c r="IG41" s="98"/>
      <c r="IH41" s="98"/>
      <c r="II41" s="98"/>
      <c r="IJ41" s="98"/>
      <c r="IK41" s="98"/>
      <c r="IL41" s="98"/>
      <c r="IM41" s="98"/>
      <c r="IN41" s="98"/>
      <c r="IO41" s="98"/>
      <c r="IP41" s="98"/>
      <c r="IQ41" s="98"/>
      <c r="IR41" s="98"/>
      <c r="IS41" s="98"/>
      <c r="IT41" s="98"/>
      <c r="IU41" s="98"/>
    </row>
    <row r="42" spans="1:256" s="264" customFormat="1" ht="15" customHeight="1" x14ac:dyDescent="0.15">
      <c r="A42" s="276"/>
      <c r="B42" s="276"/>
      <c r="C42" s="296" t="s">
        <v>99</v>
      </c>
      <c r="D42" s="285">
        <v>1117.27</v>
      </c>
      <c r="E42" s="285">
        <v>1300</v>
      </c>
      <c r="F42" s="285">
        <v>2209</v>
      </c>
      <c r="G42" s="290">
        <v>1000</v>
      </c>
      <c r="H42" s="85">
        <f t="shared" si="18"/>
        <v>1209</v>
      </c>
      <c r="I42" s="112">
        <f t="shared" si="19"/>
        <v>2.2090000000000001</v>
      </c>
      <c r="J42" s="201">
        <v>1300</v>
      </c>
      <c r="K42" s="27">
        <f t="shared" si="16"/>
        <v>300</v>
      </c>
      <c r="L42" s="29">
        <f t="shared" si="17"/>
        <v>0.3</v>
      </c>
      <c r="M42" s="85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  <c r="GK42" s="98"/>
      <c r="GL42" s="98"/>
      <c r="GM42" s="98"/>
      <c r="GN42" s="98"/>
      <c r="GO42" s="98"/>
      <c r="GP42" s="98"/>
      <c r="GQ42" s="98"/>
      <c r="GR42" s="98"/>
      <c r="GS42" s="98"/>
      <c r="GT42" s="98"/>
      <c r="GU42" s="98"/>
      <c r="GV42" s="98"/>
      <c r="GW42" s="98"/>
      <c r="GX42" s="98"/>
      <c r="GY42" s="98"/>
      <c r="GZ42" s="98"/>
      <c r="HA42" s="98"/>
      <c r="HB42" s="98"/>
      <c r="HC42" s="98"/>
      <c r="HD42" s="98"/>
      <c r="HE42" s="98"/>
      <c r="HF42" s="98"/>
      <c r="HG42" s="98"/>
      <c r="HH42" s="98"/>
      <c r="HI42" s="98"/>
      <c r="HJ42" s="98"/>
      <c r="HK42" s="98"/>
      <c r="HL42" s="98"/>
      <c r="HM42" s="98"/>
      <c r="HN42" s="98"/>
      <c r="HO42" s="98"/>
      <c r="HP42" s="98"/>
      <c r="HQ42" s="98"/>
      <c r="HR42" s="98"/>
      <c r="HS42" s="98"/>
      <c r="HT42" s="98"/>
      <c r="HU42" s="98"/>
      <c r="HV42" s="98"/>
      <c r="HW42" s="98"/>
      <c r="HX42" s="98"/>
      <c r="HY42" s="98"/>
      <c r="HZ42" s="98"/>
      <c r="IA42" s="98"/>
      <c r="IB42" s="98"/>
      <c r="IC42" s="98"/>
      <c r="ID42" s="98"/>
      <c r="IE42" s="98"/>
      <c r="IF42" s="98"/>
      <c r="IG42" s="98"/>
      <c r="IH42" s="98"/>
      <c r="II42" s="98"/>
      <c r="IJ42" s="98"/>
      <c r="IK42" s="98"/>
      <c r="IL42" s="98"/>
      <c r="IM42" s="98"/>
      <c r="IN42" s="98"/>
      <c r="IO42" s="98"/>
      <c r="IP42" s="98"/>
      <c r="IQ42" s="98"/>
      <c r="IR42" s="98"/>
      <c r="IS42" s="98"/>
      <c r="IT42" s="98"/>
      <c r="IU42" s="98"/>
    </row>
    <row r="43" spans="1:256" s="264" customFormat="1" ht="15" customHeight="1" x14ac:dyDescent="0.15">
      <c r="A43" s="276"/>
      <c r="B43" s="276"/>
      <c r="C43" s="296" t="s">
        <v>98</v>
      </c>
      <c r="D43" s="285">
        <v>718.22</v>
      </c>
      <c r="E43" s="285">
        <v>1000</v>
      </c>
      <c r="F43" s="285">
        <v>0</v>
      </c>
      <c r="G43" s="290">
        <v>1000</v>
      </c>
      <c r="H43" s="85">
        <f t="shared" si="18"/>
        <v>-1000</v>
      </c>
      <c r="I43" s="112">
        <f t="shared" si="19"/>
        <v>0</v>
      </c>
      <c r="J43" s="201">
        <v>1000</v>
      </c>
      <c r="K43" s="27">
        <f t="shared" si="16"/>
        <v>0</v>
      </c>
      <c r="L43" s="29">
        <f t="shared" si="17"/>
        <v>0</v>
      </c>
      <c r="M43" s="85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  <c r="GK43" s="98"/>
      <c r="GL43" s="98"/>
      <c r="GM43" s="98"/>
      <c r="GN43" s="98"/>
      <c r="GO43" s="98"/>
      <c r="GP43" s="98"/>
      <c r="GQ43" s="98"/>
      <c r="GR43" s="98"/>
      <c r="GS43" s="98"/>
      <c r="GT43" s="98"/>
      <c r="GU43" s="98"/>
      <c r="GV43" s="98"/>
      <c r="GW43" s="98"/>
      <c r="GX43" s="98"/>
      <c r="GY43" s="98"/>
      <c r="GZ43" s="98"/>
      <c r="HA43" s="98"/>
      <c r="HB43" s="98"/>
      <c r="HC43" s="98"/>
      <c r="HD43" s="98"/>
      <c r="HE43" s="98"/>
      <c r="HF43" s="98"/>
      <c r="HG43" s="98"/>
      <c r="HH43" s="98"/>
      <c r="HI43" s="98"/>
      <c r="HJ43" s="98"/>
      <c r="HK43" s="98"/>
      <c r="HL43" s="98"/>
      <c r="HM43" s="98"/>
      <c r="HN43" s="98"/>
      <c r="HO43" s="98"/>
      <c r="HP43" s="98"/>
      <c r="HQ43" s="98"/>
      <c r="HR43" s="98"/>
      <c r="HS43" s="98"/>
      <c r="HT43" s="98"/>
      <c r="HU43" s="98"/>
      <c r="HV43" s="98"/>
      <c r="HW43" s="98"/>
      <c r="HX43" s="98"/>
      <c r="HY43" s="98"/>
      <c r="HZ43" s="98"/>
      <c r="IA43" s="98"/>
      <c r="IB43" s="98"/>
      <c r="IC43" s="98"/>
      <c r="ID43" s="98"/>
      <c r="IE43" s="98"/>
      <c r="IF43" s="98"/>
      <c r="IG43" s="98"/>
      <c r="IH43" s="98"/>
      <c r="II43" s="98"/>
      <c r="IJ43" s="98"/>
      <c r="IK43" s="98"/>
      <c r="IL43" s="98"/>
      <c r="IM43" s="98"/>
      <c r="IN43" s="98"/>
      <c r="IO43" s="98"/>
      <c r="IP43" s="98"/>
      <c r="IQ43" s="98"/>
      <c r="IR43" s="98"/>
      <c r="IS43" s="98"/>
      <c r="IT43" s="98"/>
      <c r="IU43" s="98"/>
    </row>
    <row r="44" spans="1:256" s="264" customFormat="1" ht="15" customHeight="1" x14ac:dyDescent="0.15">
      <c r="A44" s="276"/>
      <c r="B44" s="276"/>
      <c r="C44" s="296" t="s">
        <v>104</v>
      </c>
      <c r="D44" s="285">
        <v>746.7</v>
      </c>
      <c r="E44" s="285">
        <v>800</v>
      </c>
      <c r="F44" s="285">
        <v>105</v>
      </c>
      <c r="G44" s="290">
        <v>800</v>
      </c>
      <c r="H44" s="85">
        <f t="shared" si="18"/>
        <v>-695</v>
      </c>
      <c r="I44" s="112">
        <f t="shared" si="19"/>
        <v>0.13125000000000001</v>
      </c>
      <c r="J44" s="201">
        <v>500</v>
      </c>
      <c r="K44" s="27">
        <f t="shared" si="16"/>
        <v>-300</v>
      </c>
      <c r="L44" s="29">
        <f t="shared" si="17"/>
        <v>-0.375</v>
      </c>
      <c r="M44" s="85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8"/>
      <c r="FH44" s="98"/>
      <c r="FI44" s="98"/>
      <c r="FJ44" s="98"/>
      <c r="FK44" s="98"/>
      <c r="FL44" s="98"/>
      <c r="FM44" s="98"/>
      <c r="FN44" s="98"/>
      <c r="FO44" s="98"/>
      <c r="FP44" s="98"/>
      <c r="FQ44" s="98"/>
      <c r="FR44" s="98"/>
      <c r="FS44" s="98"/>
      <c r="FT44" s="98"/>
      <c r="FU44" s="98"/>
      <c r="FV44" s="98"/>
      <c r="FW44" s="98"/>
      <c r="FX44" s="98"/>
      <c r="FY44" s="98"/>
      <c r="FZ44" s="98"/>
      <c r="GA44" s="98"/>
      <c r="GB44" s="98"/>
      <c r="GC44" s="98"/>
      <c r="GD44" s="98"/>
      <c r="GE44" s="98"/>
      <c r="GF44" s="98"/>
      <c r="GG44" s="98"/>
      <c r="GH44" s="98"/>
      <c r="GI44" s="98"/>
      <c r="GJ44" s="98"/>
      <c r="GK44" s="98"/>
      <c r="GL44" s="98"/>
      <c r="GM44" s="98"/>
      <c r="GN44" s="98"/>
      <c r="GO44" s="98"/>
      <c r="GP44" s="98"/>
      <c r="GQ44" s="98"/>
      <c r="GR44" s="98"/>
      <c r="GS44" s="98"/>
      <c r="GT44" s="98"/>
      <c r="GU44" s="98"/>
      <c r="GV44" s="98"/>
      <c r="GW44" s="98"/>
      <c r="GX44" s="98"/>
      <c r="GY44" s="98"/>
      <c r="GZ44" s="98"/>
      <c r="HA44" s="98"/>
      <c r="HB44" s="98"/>
      <c r="HC44" s="98"/>
      <c r="HD44" s="98"/>
      <c r="HE44" s="98"/>
      <c r="HF44" s="98"/>
      <c r="HG44" s="98"/>
      <c r="HH44" s="98"/>
      <c r="HI44" s="98"/>
      <c r="HJ44" s="98"/>
      <c r="HK44" s="98"/>
      <c r="HL44" s="98"/>
      <c r="HM44" s="98"/>
      <c r="HN44" s="98"/>
      <c r="HO44" s="98"/>
      <c r="HP44" s="98"/>
      <c r="HQ44" s="98"/>
      <c r="HR44" s="98"/>
      <c r="HS44" s="98"/>
      <c r="HT44" s="98"/>
      <c r="HU44" s="98"/>
      <c r="HV44" s="98"/>
      <c r="HW44" s="98"/>
      <c r="HX44" s="98"/>
      <c r="HY44" s="98"/>
      <c r="HZ44" s="98"/>
      <c r="IA44" s="98"/>
      <c r="IB44" s="98"/>
      <c r="IC44" s="98"/>
      <c r="ID44" s="98"/>
      <c r="IE44" s="98"/>
      <c r="IF44" s="98"/>
      <c r="IG44" s="98"/>
      <c r="IH44" s="98"/>
      <c r="II44" s="98"/>
      <c r="IJ44" s="98"/>
      <c r="IK44" s="98"/>
      <c r="IL44" s="98"/>
      <c r="IM44" s="98"/>
      <c r="IN44" s="98"/>
      <c r="IO44" s="98"/>
      <c r="IP44" s="98"/>
      <c r="IQ44" s="98"/>
      <c r="IR44" s="98"/>
      <c r="IS44" s="98"/>
      <c r="IT44" s="98"/>
      <c r="IU44" s="98"/>
    </row>
    <row r="45" spans="1:256" s="264" customFormat="1" ht="15" customHeight="1" x14ac:dyDescent="0.15">
      <c r="A45" s="276"/>
      <c r="B45" s="276"/>
      <c r="C45" s="296" t="s">
        <v>129</v>
      </c>
      <c r="D45" s="285">
        <v>276.27999999999997</v>
      </c>
      <c r="E45" s="285">
        <v>500</v>
      </c>
      <c r="F45" s="285">
        <v>181.99</v>
      </c>
      <c r="G45" s="290">
        <v>500</v>
      </c>
      <c r="H45" s="85">
        <f t="shared" si="18"/>
        <v>-318.01</v>
      </c>
      <c r="I45" s="112">
        <f t="shared" si="19"/>
        <v>0.36398000000000003</v>
      </c>
      <c r="J45" s="201">
        <v>300</v>
      </c>
      <c r="K45" s="27">
        <f t="shared" si="16"/>
        <v>-200</v>
      </c>
      <c r="L45" s="29">
        <f t="shared" si="17"/>
        <v>-0.4</v>
      </c>
      <c r="M45" s="85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8"/>
      <c r="FL45" s="98"/>
      <c r="FM45" s="98"/>
      <c r="FN45" s="98"/>
      <c r="FO45" s="98"/>
      <c r="FP45" s="98"/>
      <c r="FQ45" s="98"/>
      <c r="FR45" s="98"/>
      <c r="FS45" s="98"/>
      <c r="FT45" s="98"/>
      <c r="FU45" s="98"/>
      <c r="FV45" s="98"/>
      <c r="FW45" s="98"/>
      <c r="FX45" s="98"/>
      <c r="FY45" s="98"/>
      <c r="FZ45" s="98"/>
      <c r="GA45" s="98"/>
      <c r="GB45" s="98"/>
      <c r="GC45" s="98"/>
      <c r="GD45" s="98"/>
      <c r="GE45" s="98"/>
      <c r="GF45" s="98"/>
      <c r="GG45" s="98"/>
      <c r="GH45" s="98"/>
      <c r="GI45" s="98"/>
      <c r="GJ45" s="98"/>
      <c r="GK45" s="98"/>
      <c r="GL45" s="98"/>
      <c r="GM45" s="98"/>
      <c r="GN45" s="98"/>
      <c r="GO45" s="98"/>
      <c r="GP45" s="98"/>
      <c r="GQ45" s="98"/>
      <c r="GR45" s="98"/>
      <c r="GS45" s="98"/>
      <c r="GT45" s="98"/>
      <c r="GU45" s="98"/>
      <c r="GV45" s="98"/>
      <c r="GW45" s="98"/>
      <c r="GX45" s="98"/>
      <c r="GY45" s="98"/>
      <c r="GZ45" s="98"/>
      <c r="HA45" s="98"/>
      <c r="HB45" s="98"/>
      <c r="HC45" s="98"/>
      <c r="HD45" s="98"/>
      <c r="HE45" s="98"/>
      <c r="HF45" s="98"/>
      <c r="HG45" s="98"/>
      <c r="HH45" s="98"/>
      <c r="HI45" s="98"/>
      <c r="HJ45" s="98"/>
      <c r="HK45" s="98"/>
      <c r="HL45" s="98"/>
      <c r="HM45" s="98"/>
      <c r="HN45" s="98"/>
      <c r="HO45" s="98"/>
      <c r="HP45" s="98"/>
      <c r="HQ45" s="98"/>
      <c r="HR45" s="98"/>
      <c r="HS45" s="98"/>
      <c r="HT45" s="98"/>
      <c r="HU45" s="98"/>
      <c r="HV45" s="98"/>
      <c r="HW45" s="98"/>
      <c r="HX45" s="98"/>
      <c r="HY45" s="98"/>
      <c r="HZ45" s="98"/>
      <c r="IA45" s="98"/>
      <c r="IB45" s="98"/>
      <c r="IC45" s="98"/>
      <c r="ID45" s="98"/>
      <c r="IE45" s="98"/>
      <c r="IF45" s="98"/>
      <c r="IG45" s="98"/>
      <c r="IH45" s="98"/>
      <c r="II45" s="98"/>
      <c r="IJ45" s="98"/>
      <c r="IK45" s="98"/>
      <c r="IL45" s="98"/>
      <c r="IM45" s="98"/>
      <c r="IN45" s="98"/>
      <c r="IO45" s="98"/>
      <c r="IP45" s="98"/>
      <c r="IQ45" s="98"/>
      <c r="IR45" s="98"/>
      <c r="IS45" s="98"/>
      <c r="IT45" s="98"/>
      <c r="IU45" s="98"/>
    </row>
    <row r="46" spans="1:256" s="264" customFormat="1" ht="15" customHeight="1" x14ac:dyDescent="0.15">
      <c r="A46" s="276"/>
      <c r="B46" s="276"/>
      <c r="C46" s="296" t="s">
        <v>100</v>
      </c>
      <c r="D46" s="285">
        <v>4544</v>
      </c>
      <c r="E46" s="285">
        <v>3500</v>
      </c>
      <c r="F46" s="285">
        <v>864</v>
      </c>
      <c r="G46" s="290">
        <v>3500</v>
      </c>
      <c r="H46" s="85">
        <f t="shared" si="18"/>
        <v>-2636</v>
      </c>
      <c r="I46" s="112">
        <f t="shared" si="19"/>
        <v>0.24685714285714286</v>
      </c>
      <c r="J46" s="201">
        <v>2000</v>
      </c>
      <c r="K46" s="27">
        <f t="shared" si="16"/>
        <v>-1500</v>
      </c>
      <c r="L46" s="29">
        <f t="shared" si="17"/>
        <v>-0.42857142857142855</v>
      </c>
      <c r="M46" s="85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8"/>
      <c r="EL46" s="98"/>
      <c r="EM46" s="98"/>
      <c r="EN46" s="98"/>
      <c r="EO46" s="98"/>
      <c r="EP46" s="98"/>
      <c r="EQ46" s="98"/>
      <c r="ER46" s="98"/>
      <c r="ES46" s="98"/>
      <c r="ET46" s="98"/>
      <c r="EU46" s="98"/>
      <c r="EV46" s="98"/>
      <c r="EW46" s="98"/>
      <c r="EX46" s="98"/>
      <c r="EY46" s="98"/>
      <c r="EZ46" s="98"/>
      <c r="FA46" s="98"/>
      <c r="FB46" s="98"/>
      <c r="FC46" s="98"/>
      <c r="FD46" s="98"/>
      <c r="FE46" s="98"/>
      <c r="FF46" s="98"/>
      <c r="FG46" s="98"/>
      <c r="FH46" s="98"/>
      <c r="FI46" s="98"/>
      <c r="FJ46" s="98"/>
      <c r="FK46" s="98"/>
      <c r="FL46" s="98"/>
      <c r="FM46" s="98"/>
      <c r="FN46" s="98"/>
      <c r="FO46" s="98"/>
      <c r="FP46" s="98"/>
      <c r="FQ46" s="98"/>
      <c r="FR46" s="98"/>
      <c r="FS46" s="98"/>
      <c r="FT46" s="98"/>
      <c r="FU46" s="98"/>
      <c r="FV46" s="98"/>
      <c r="FW46" s="98"/>
      <c r="FX46" s="98"/>
      <c r="FY46" s="98"/>
      <c r="FZ46" s="98"/>
      <c r="GA46" s="98"/>
      <c r="GB46" s="98"/>
      <c r="GC46" s="98"/>
      <c r="GD46" s="98"/>
      <c r="GE46" s="98"/>
      <c r="GF46" s="98"/>
      <c r="GG46" s="98"/>
      <c r="GH46" s="98"/>
      <c r="GI46" s="98"/>
      <c r="GJ46" s="98"/>
      <c r="GK46" s="98"/>
      <c r="GL46" s="98"/>
      <c r="GM46" s="98"/>
      <c r="GN46" s="98"/>
      <c r="GO46" s="98"/>
      <c r="GP46" s="98"/>
      <c r="GQ46" s="98"/>
      <c r="GR46" s="98"/>
      <c r="GS46" s="98"/>
      <c r="GT46" s="98"/>
      <c r="GU46" s="98"/>
      <c r="GV46" s="98"/>
      <c r="GW46" s="98"/>
      <c r="GX46" s="98"/>
      <c r="GY46" s="98"/>
      <c r="GZ46" s="98"/>
      <c r="HA46" s="98"/>
      <c r="HB46" s="98"/>
      <c r="HC46" s="98"/>
      <c r="HD46" s="98"/>
      <c r="HE46" s="98"/>
      <c r="HF46" s="98"/>
      <c r="HG46" s="98"/>
      <c r="HH46" s="98"/>
      <c r="HI46" s="98"/>
      <c r="HJ46" s="98"/>
      <c r="HK46" s="98"/>
      <c r="HL46" s="98"/>
      <c r="HM46" s="98"/>
      <c r="HN46" s="98"/>
      <c r="HO46" s="98"/>
      <c r="HP46" s="98"/>
      <c r="HQ46" s="98"/>
      <c r="HR46" s="98"/>
      <c r="HS46" s="98"/>
      <c r="HT46" s="98"/>
      <c r="HU46" s="98"/>
      <c r="HV46" s="98"/>
      <c r="HW46" s="98"/>
      <c r="HX46" s="98"/>
      <c r="HY46" s="98"/>
      <c r="HZ46" s="98"/>
      <c r="IA46" s="98"/>
      <c r="IB46" s="98"/>
      <c r="IC46" s="98"/>
      <c r="ID46" s="98"/>
      <c r="IE46" s="98"/>
      <c r="IF46" s="98"/>
      <c r="IG46" s="98"/>
      <c r="IH46" s="98"/>
      <c r="II46" s="98"/>
      <c r="IJ46" s="98"/>
      <c r="IK46" s="98"/>
      <c r="IL46" s="98"/>
      <c r="IM46" s="98"/>
      <c r="IN46" s="98"/>
      <c r="IO46" s="98"/>
      <c r="IP46" s="98"/>
      <c r="IQ46" s="98"/>
      <c r="IR46" s="98"/>
      <c r="IS46" s="98"/>
      <c r="IT46" s="98"/>
      <c r="IU46" s="98"/>
    </row>
    <row r="47" spans="1:256" s="264" customFormat="1" ht="15" customHeight="1" x14ac:dyDescent="0.15">
      <c r="A47" s="276"/>
      <c r="B47" s="276"/>
      <c r="C47" s="296" t="s">
        <v>101</v>
      </c>
      <c r="D47" s="285">
        <v>0</v>
      </c>
      <c r="E47" s="285">
        <v>2500</v>
      </c>
      <c r="F47" s="285">
        <v>0</v>
      </c>
      <c r="G47" s="290">
        <v>2500</v>
      </c>
      <c r="H47" s="85">
        <f t="shared" si="18"/>
        <v>-2500</v>
      </c>
      <c r="I47" s="112">
        <f t="shared" si="19"/>
        <v>0</v>
      </c>
      <c r="J47" s="201">
        <v>0</v>
      </c>
      <c r="K47" s="27">
        <f t="shared" si="16"/>
        <v>-2500</v>
      </c>
      <c r="L47" s="29">
        <f t="shared" si="17"/>
        <v>-1</v>
      </c>
      <c r="M47" s="98" t="s">
        <v>200</v>
      </c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8"/>
      <c r="ET47" s="98"/>
      <c r="EU47" s="98"/>
      <c r="EV47" s="98"/>
      <c r="EW47" s="98"/>
      <c r="EX47" s="98"/>
      <c r="EY47" s="98"/>
      <c r="EZ47" s="98"/>
      <c r="FA47" s="98"/>
      <c r="FB47" s="98"/>
      <c r="FC47" s="98"/>
      <c r="FD47" s="98"/>
      <c r="FE47" s="98"/>
      <c r="FF47" s="98"/>
      <c r="FG47" s="98"/>
      <c r="FH47" s="98"/>
      <c r="FI47" s="98"/>
      <c r="FJ47" s="98"/>
      <c r="FK47" s="98"/>
      <c r="FL47" s="98"/>
      <c r="FM47" s="98"/>
      <c r="FN47" s="98"/>
      <c r="FO47" s="98"/>
      <c r="FP47" s="98"/>
      <c r="FQ47" s="98"/>
      <c r="FR47" s="98"/>
      <c r="FS47" s="98"/>
      <c r="FT47" s="98"/>
      <c r="FU47" s="98"/>
      <c r="FV47" s="98"/>
      <c r="FW47" s="98"/>
      <c r="FX47" s="98"/>
      <c r="FY47" s="98"/>
      <c r="FZ47" s="98"/>
      <c r="GA47" s="98"/>
      <c r="GB47" s="98"/>
      <c r="GC47" s="98"/>
      <c r="GD47" s="98"/>
      <c r="GE47" s="98"/>
      <c r="GF47" s="98"/>
      <c r="GG47" s="98"/>
      <c r="GH47" s="98"/>
      <c r="GI47" s="98"/>
      <c r="GJ47" s="98"/>
      <c r="GK47" s="98"/>
      <c r="GL47" s="98"/>
      <c r="GM47" s="98"/>
      <c r="GN47" s="98"/>
      <c r="GO47" s="98"/>
      <c r="GP47" s="98"/>
      <c r="GQ47" s="98"/>
      <c r="GR47" s="98"/>
      <c r="GS47" s="98"/>
      <c r="GT47" s="98"/>
      <c r="GU47" s="98"/>
      <c r="GV47" s="98"/>
      <c r="GW47" s="98"/>
      <c r="GX47" s="98"/>
      <c r="GY47" s="98"/>
      <c r="GZ47" s="98"/>
      <c r="HA47" s="98"/>
      <c r="HB47" s="98"/>
      <c r="HC47" s="98"/>
      <c r="HD47" s="98"/>
      <c r="HE47" s="98"/>
      <c r="HF47" s="98"/>
      <c r="HG47" s="98"/>
      <c r="HH47" s="98"/>
      <c r="HI47" s="98"/>
      <c r="HJ47" s="98"/>
      <c r="HK47" s="98"/>
      <c r="HL47" s="98"/>
      <c r="HM47" s="98"/>
      <c r="HN47" s="98"/>
      <c r="HO47" s="98"/>
      <c r="HP47" s="98"/>
      <c r="HQ47" s="98"/>
      <c r="HR47" s="98"/>
      <c r="HS47" s="98"/>
      <c r="HT47" s="98"/>
      <c r="HU47" s="98"/>
      <c r="HV47" s="98"/>
      <c r="HW47" s="98"/>
      <c r="HX47" s="98"/>
      <c r="HY47" s="98"/>
      <c r="HZ47" s="98"/>
      <c r="IA47" s="98"/>
      <c r="IB47" s="98"/>
      <c r="IC47" s="98"/>
      <c r="ID47" s="98"/>
      <c r="IE47" s="98"/>
      <c r="IF47" s="98"/>
      <c r="IG47" s="98"/>
      <c r="IH47" s="98"/>
      <c r="II47" s="98"/>
      <c r="IJ47" s="98"/>
      <c r="IK47" s="98"/>
      <c r="IL47" s="98"/>
      <c r="IM47" s="98"/>
      <c r="IN47" s="98"/>
      <c r="IO47" s="98"/>
      <c r="IP47" s="98"/>
      <c r="IQ47" s="98"/>
      <c r="IR47" s="98"/>
      <c r="IS47" s="98"/>
      <c r="IT47" s="98"/>
      <c r="IU47" s="98"/>
    </row>
    <row r="48" spans="1:256" s="264" customFormat="1" ht="15" customHeight="1" x14ac:dyDescent="0.15">
      <c r="A48" s="276"/>
      <c r="B48" s="276"/>
      <c r="C48" s="296" t="s">
        <v>63</v>
      </c>
      <c r="D48" s="285">
        <v>2518.67</v>
      </c>
      <c r="E48" s="285">
        <v>2600</v>
      </c>
      <c r="F48" s="285">
        <v>0</v>
      </c>
      <c r="G48" s="290">
        <v>3000</v>
      </c>
      <c r="H48" s="85">
        <f t="shared" si="18"/>
        <v>-3000</v>
      </c>
      <c r="I48" s="112">
        <f t="shared" si="19"/>
        <v>0</v>
      </c>
      <c r="J48" s="201">
        <v>1000</v>
      </c>
      <c r="K48" s="27">
        <f t="shared" si="16"/>
        <v>-2000</v>
      </c>
      <c r="L48" s="29">
        <f t="shared" si="17"/>
        <v>-0.66666666666666663</v>
      </c>
      <c r="M48" s="85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8"/>
      <c r="FL48" s="98"/>
      <c r="FM48" s="98"/>
      <c r="FN48" s="98"/>
      <c r="FO48" s="98"/>
      <c r="FP48" s="98"/>
      <c r="FQ48" s="98"/>
      <c r="FR48" s="98"/>
      <c r="FS48" s="98"/>
      <c r="FT48" s="98"/>
      <c r="FU48" s="98"/>
      <c r="FV48" s="98"/>
      <c r="FW48" s="98"/>
      <c r="FX48" s="98"/>
      <c r="FY48" s="98"/>
      <c r="FZ48" s="98"/>
      <c r="GA48" s="98"/>
      <c r="GB48" s="98"/>
      <c r="GC48" s="98"/>
      <c r="GD48" s="98"/>
      <c r="GE48" s="98"/>
      <c r="GF48" s="98"/>
      <c r="GG48" s="98"/>
      <c r="GH48" s="98"/>
      <c r="GI48" s="98"/>
      <c r="GJ48" s="98"/>
      <c r="GK48" s="98"/>
      <c r="GL48" s="98"/>
      <c r="GM48" s="98"/>
      <c r="GN48" s="98"/>
      <c r="GO48" s="98"/>
      <c r="GP48" s="98"/>
      <c r="GQ48" s="98"/>
      <c r="GR48" s="98"/>
      <c r="GS48" s="98"/>
      <c r="GT48" s="98"/>
      <c r="GU48" s="98"/>
      <c r="GV48" s="98"/>
      <c r="GW48" s="98"/>
      <c r="GX48" s="98"/>
      <c r="GY48" s="98"/>
      <c r="GZ48" s="98"/>
      <c r="HA48" s="98"/>
      <c r="HB48" s="98"/>
      <c r="HC48" s="98"/>
      <c r="HD48" s="98"/>
      <c r="HE48" s="98"/>
      <c r="HF48" s="98"/>
      <c r="HG48" s="98"/>
      <c r="HH48" s="98"/>
      <c r="HI48" s="98"/>
      <c r="HJ48" s="98"/>
      <c r="HK48" s="98"/>
      <c r="HL48" s="98"/>
      <c r="HM48" s="98"/>
      <c r="HN48" s="98"/>
      <c r="HO48" s="98"/>
      <c r="HP48" s="98"/>
      <c r="HQ48" s="98"/>
      <c r="HR48" s="98"/>
      <c r="HS48" s="98"/>
      <c r="HT48" s="98"/>
      <c r="HU48" s="98"/>
      <c r="HV48" s="98"/>
      <c r="HW48" s="98"/>
      <c r="HX48" s="98"/>
      <c r="HY48" s="98"/>
      <c r="HZ48" s="98"/>
      <c r="IA48" s="98"/>
      <c r="IB48" s="98"/>
      <c r="IC48" s="98"/>
      <c r="ID48" s="98"/>
      <c r="IE48" s="98"/>
      <c r="IF48" s="98"/>
      <c r="IG48" s="98"/>
      <c r="IH48" s="98"/>
      <c r="II48" s="98"/>
      <c r="IJ48" s="98"/>
      <c r="IK48" s="98"/>
      <c r="IL48" s="98"/>
      <c r="IM48" s="98"/>
      <c r="IN48" s="98"/>
      <c r="IO48" s="98"/>
      <c r="IP48" s="98"/>
      <c r="IQ48" s="98"/>
      <c r="IR48" s="98"/>
      <c r="IS48" s="98"/>
      <c r="IT48" s="98"/>
      <c r="IU48" s="98"/>
    </row>
    <row r="49" spans="1:255" s="264" customFormat="1" ht="15" customHeight="1" x14ac:dyDescent="0.15">
      <c r="A49" s="276"/>
      <c r="B49" s="276"/>
      <c r="C49" s="296" t="s">
        <v>102</v>
      </c>
      <c r="D49" s="285">
        <v>2863.87</v>
      </c>
      <c r="E49" s="285">
        <v>1500</v>
      </c>
      <c r="F49" s="285">
        <v>0</v>
      </c>
      <c r="G49" s="290">
        <v>3000</v>
      </c>
      <c r="H49" s="85">
        <f t="shared" si="18"/>
        <v>-3000</v>
      </c>
      <c r="I49" s="112">
        <f t="shared" si="19"/>
        <v>0</v>
      </c>
      <c r="J49" s="201">
        <v>0</v>
      </c>
      <c r="K49" s="27">
        <f t="shared" si="16"/>
        <v>-3000</v>
      </c>
      <c r="L49" s="29">
        <f t="shared" si="17"/>
        <v>-1</v>
      </c>
      <c r="M49" s="85" t="s">
        <v>201</v>
      </c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8"/>
      <c r="EG49" s="98"/>
      <c r="EH49" s="98"/>
      <c r="EI49" s="98"/>
      <c r="EJ49" s="98"/>
      <c r="EK49" s="98"/>
      <c r="EL49" s="98"/>
      <c r="EM49" s="98"/>
      <c r="EN49" s="98"/>
      <c r="EO49" s="98"/>
      <c r="EP49" s="98"/>
      <c r="EQ49" s="98"/>
      <c r="ER49" s="98"/>
      <c r="ES49" s="98"/>
      <c r="ET49" s="98"/>
      <c r="EU49" s="98"/>
      <c r="EV49" s="98"/>
      <c r="EW49" s="98"/>
      <c r="EX49" s="98"/>
      <c r="EY49" s="98"/>
      <c r="EZ49" s="98"/>
      <c r="FA49" s="98"/>
      <c r="FB49" s="98"/>
      <c r="FC49" s="98"/>
      <c r="FD49" s="98"/>
      <c r="FE49" s="98"/>
      <c r="FF49" s="98"/>
      <c r="FG49" s="98"/>
      <c r="FH49" s="98"/>
      <c r="FI49" s="98"/>
      <c r="FJ49" s="98"/>
      <c r="FK49" s="98"/>
      <c r="FL49" s="98"/>
      <c r="FM49" s="98"/>
      <c r="FN49" s="98"/>
      <c r="FO49" s="98"/>
      <c r="FP49" s="98"/>
      <c r="FQ49" s="98"/>
      <c r="FR49" s="98"/>
      <c r="FS49" s="98"/>
      <c r="FT49" s="98"/>
      <c r="FU49" s="98"/>
      <c r="FV49" s="98"/>
      <c r="FW49" s="98"/>
      <c r="FX49" s="98"/>
      <c r="FY49" s="98"/>
      <c r="FZ49" s="98"/>
      <c r="GA49" s="98"/>
      <c r="GB49" s="98"/>
      <c r="GC49" s="98"/>
      <c r="GD49" s="98"/>
      <c r="GE49" s="98"/>
      <c r="GF49" s="98"/>
      <c r="GG49" s="98"/>
      <c r="GH49" s="98"/>
      <c r="GI49" s="98"/>
      <c r="GJ49" s="98"/>
      <c r="GK49" s="98"/>
      <c r="GL49" s="98"/>
      <c r="GM49" s="98"/>
      <c r="GN49" s="98"/>
      <c r="GO49" s="98"/>
      <c r="GP49" s="98"/>
      <c r="GQ49" s="98"/>
      <c r="GR49" s="98"/>
      <c r="GS49" s="98"/>
      <c r="GT49" s="98"/>
      <c r="GU49" s="98"/>
      <c r="GV49" s="98"/>
      <c r="GW49" s="98"/>
      <c r="GX49" s="98"/>
      <c r="GY49" s="98"/>
      <c r="GZ49" s="98"/>
      <c r="HA49" s="98"/>
      <c r="HB49" s="98"/>
      <c r="HC49" s="98"/>
      <c r="HD49" s="98"/>
      <c r="HE49" s="98"/>
      <c r="HF49" s="98"/>
      <c r="HG49" s="98"/>
      <c r="HH49" s="98"/>
      <c r="HI49" s="98"/>
      <c r="HJ49" s="98"/>
      <c r="HK49" s="98"/>
      <c r="HL49" s="98"/>
      <c r="HM49" s="98"/>
      <c r="HN49" s="98"/>
      <c r="HO49" s="98"/>
      <c r="HP49" s="98"/>
      <c r="HQ49" s="98"/>
      <c r="HR49" s="98"/>
      <c r="HS49" s="98"/>
      <c r="HT49" s="98"/>
      <c r="HU49" s="98"/>
      <c r="HV49" s="98"/>
      <c r="HW49" s="98"/>
      <c r="HX49" s="98"/>
      <c r="HY49" s="98"/>
      <c r="HZ49" s="98"/>
      <c r="IA49" s="98"/>
      <c r="IB49" s="98"/>
      <c r="IC49" s="98"/>
      <c r="ID49" s="98"/>
      <c r="IE49" s="98"/>
      <c r="IF49" s="98"/>
      <c r="IG49" s="98"/>
      <c r="IH49" s="98"/>
      <c r="II49" s="98"/>
      <c r="IJ49" s="98"/>
      <c r="IK49" s="98"/>
      <c r="IL49" s="98"/>
      <c r="IM49" s="98"/>
      <c r="IN49" s="98"/>
      <c r="IO49" s="98"/>
      <c r="IP49" s="98"/>
      <c r="IQ49" s="98"/>
      <c r="IR49" s="98"/>
      <c r="IS49" s="98"/>
      <c r="IT49" s="98"/>
      <c r="IU49" s="98"/>
    </row>
    <row r="50" spans="1:255" s="264" customFormat="1" ht="15" customHeight="1" thickBot="1" x14ac:dyDescent="0.2">
      <c r="A50" s="357"/>
      <c r="B50" s="357"/>
      <c r="C50" s="358" t="s">
        <v>143</v>
      </c>
      <c r="D50" s="359"/>
      <c r="E50" s="359">
        <v>500</v>
      </c>
      <c r="F50" s="359"/>
      <c r="G50" s="360"/>
      <c r="H50" s="85"/>
      <c r="I50" s="112"/>
      <c r="J50" s="378">
        <v>0</v>
      </c>
      <c r="K50" s="27">
        <f t="shared" si="16"/>
        <v>0</v>
      </c>
      <c r="L50" s="29"/>
      <c r="M50" s="361" t="s">
        <v>202</v>
      </c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  <c r="FE50" s="98"/>
      <c r="FF50" s="98"/>
      <c r="FG50" s="98"/>
      <c r="FH50" s="98"/>
      <c r="FI50" s="98"/>
      <c r="FJ50" s="98"/>
      <c r="FK50" s="98"/>
      <c r="FL50" s="98"/>
      <c r="FM50" s="98"/>
      <c r="FN50" s="98"/>
      <c r="FO50" s="98"/>
      <c r="FP50" s="98"/>
      <c r="FQ50" s="98"/>
      <c r="FR50" s="98"/>
      <c r="FS50" s="98"/>
      <c r="FT50" s="98"/>
      <c r="FU50" s="98"/>
      <c r="FV50" s="98"/>
      <c r="FW50" s="98"/>
      <c r="FX50" s="98"/>
      <c r="FY50" s="98"/>
      <c r="FZ50" s="98"/>
      <c r="GA50" s="98"/>
      <c r="GB50" s="98"/>
      <c r="GC50" s="98"/>
      <c r="GD50" s="98"/>
      <c r="GE50" s="98"/>
      <c r="GF50" s="98"/>
      <c r="GG50" s="98"/>
      <c r="GH50" s="98"/>
      <c r="GI50" s="98"/>
      <c r="GJ50" s="98"/>
      <c r="GK50" s="98"/>
      <c r="GL50" s="98"/>
      <c r="GM50" s="98"/>
      <c r="GN50" s="98"/>
      <c r="GO50" s="98"/>
      <c r="GP50" s="98"/>
      <c r="GQ50" s="98"/>
      <c r="GR50" s="98"/>
      <c r="GS50" s="98"/>
      <c r="GT50" s="98"/>
      <c r="GU50" s="98"/>
      <c r="GV50" s="98"/>
      <c r="GW50" s="98"/>
      <c r="GX50" s="98"/>
      <c r="GY50" s="98"/>
      <c r="GZ50" s="98"/>
      <c r="HA50" s="98"/>
      <c r="HB50" s="98"/>
      <c r="HC50" s="98"/>
      <c r="HD50" s="98"/>
      <c r="HE50" s="98"/>
      <c r="HF50" s="98"/>
      <c r="HG50" s="98"/>
      <c r="HH50" s="98"/>
      <c r="HI50" s="98"/>
      <c r="HJ50" s="98"/>
      <c r="HK50" s="98"/>
      <c r="HL50" s="98"/>
      <c r="HM50" s="98"/>
      <c r="HN50" s="98"/>
      <c r="HO50" s="98"/>
      <c r="HP50" s="98"/>
      <c r="HQ50" s="98"/>
      <c r="HR50" s="98"/>
      <c r="HS50" s="98"/>
      <c r="HT50" s="98"/>
      <c r="HU50" s="98"/>
      <c r="HV50" s="98"/>
      <c r="HW50" s="98"/>
      <c r="HX50" s="98"/>
      <c r="HY50" s="98"/>
      <c r="HZ50" s="98"/>
      <c r="IA50" s="98"/>
      <c r="IB50" s="98"/>
      <c r="IC50" s="98"/>
      <c r="ID50" s="98"/>
      <c r="IE50" s="98"/>
      <c r="IF50" s="98"/>
      <c r="IG50" s="98"/>
      <c r="IH50" s="98"/>
      <c r="II50" s="98"/>
      <c r="IJ50" s="98"/>
      <c r="IK50" s="98"/>
      <c r="IL50" s="98"/>
      <c r="IM50" s="98"/>
      <c r="IN50" s="98"/>
      <c r="IO50" s="98"/>
      <c r="IP50" s="98"/>
      <c r="IQ50" s="98"/>
      <c r="IR50" s="98"/>
      <c r="IS50" s="98"/>
      <c r="IT50" s="98"/>
      <c r="IU50" s="98"/>
    </row>
    <row r="51" spans="1:255" s="264" customFormat="1" ht="15.75" customHeight="1" thickBot="1" x14ac:dyDescent="0.2">
      <c r="A51" s="297" t="s">
        <v>108</v>
      </c>
      <c r="B51" s="297"/>
      <c r="C51" s="298"/>
      <c r="D51" s="291">
        <f>SUM(D38:D50)</f>
        <v>18756</v>
      </c>
      <c r="E51" s="291">
        <f>SUM(E38:E50)</f>
        <v>20850</v>
      </c>
      <c r="F51" s="291">
        <f t="shared" ref="F51:G51" si="20">SUM(F38:F50)</f>
        <v>4259.99</v>
      </c>
      <c r="G51" s="291">
        <f t="shared" si="20"/>
        <v>21750</v>
      </c>
      <c r="H51" s="299">
        <f>SUM(H38:H50)</f>
        <v>-17490.010000000002</v>
      </c>
      <c r="I51" s="362">
        <f>SUM(I38:I50)</f>
        <v>4.3357025274725274</v>
      </c>
      <c r="J51" s="200">
        <f>SUM(J38:J50)</f>
        <v>6800</v>
      </c>
      <c r="K51" s="291">
        <f>SUM(K38:K50)</f>
        <v>-14950</v>
      </c>
      <c r="L51" s="365">
        <f>SUM(L38:L50)</f>
        <v>-6.1086996336996338</v>
      </c>
      <c r="M51" s="300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8"/>
      <c r="FF51" s="98"/>
      <c r="FG51" s="98"/>
      <c r="FH51" s="98"/>
      <c r="FI51" s="98"/>
      <c r="FJ51" s="98"/>
      <c r="FK51" s="98"/>
      <c r="FL51" s="98"/>
      <c r="FM51" s="98"/>
      <c r="FN51" s="98"/>
      <c r="FO51" s="98"/>
      <c r="FP51" s="98"/>
      <c r="FQ51" s="98"/>
      <c r="FR51" s="98"/>
      <c r="FS51" s="98"/>
      <c r="FT51" s="98"/>
      <c r="FU51" s="98"/>
      <c r="FV51" s="98"/>
      <c r="FW51" s="98"/>
      <c r="FX51" s="98"/>
      <c r="FY51" s="98"/>
      <c r="FZ51" s="98"/>
      <c r="GA51" s="98"/>
      <c r="GB51" s="98"/>
      <c r="GC51" s="98"/>
      <c r="GD51" s="98"/>
      <c r="GE51" s="98"/>
      <c r="GF51" s="98"/>
      <c r="GG51" s="98"/>
      <c r="GH51" s="98"/>
      <c r="GI51" s="98"/>
      <c r="GJ51" s="98"/>
      <c r="GK51" s="98"/>
      <c r="GL51" s="98"/>
      <c r="GM51" s="98"/>
      <c r="GN51" s="98"/>
      <c r="GO51" s="98"/>
      <c r="GP51" s="98"/>
      <c r="GQ51" s="98"/>
      <c r="GR51" s="98"/>
      <c r="GS51" s="98"/>
      <c r="GT51" s="98"/>
      <c r="GU51" s="98"/>
      <c r="GV51" s="98"/>
      <c r="GW51" s="98"/>
      <c r="GX51" s="98"/>
      <c r="GY51" s="98"/>
      <c r="GZ51" s="98"/>
      <c r="HA51" s="98"/>
      <c r="HB51" s="98"/>
      <c r="HC51" s="98"/>
      <c r="HD51" s="98"/>
      <c r="HE51" s="98"/>
      <c r="HF51" s="98"/>
      <c r="HG51" s="98"/>
      <c r="HH51" s="98"/>
      <c r="HI51" s="98"/>
      <c r="HJ51" s="98"/>
      <c r="HK51" s="98"/>
      <c r="HL51" s="98"/>
      <c r="HM51" s="98"/>
      <c r="HN51" s="98"/>
      <c r="HO51" s="98"/>
      <c r="HP51" s="98"/>
      <c r="HQ51" s="98"/>
      <c r="HR51" s="98"/>
      <c r="HS51" s="98"/>
      <c r="HT51" s="98"/>
      <c r="HU51" s="98"/>
      <c r="HV51" s="98"/>
      <c r="HW51" s="98"/>
      <c r="HX51" s="98"/>
      <c r="HY51" s="98"/>
      <c r="HZ51" s="98"/>
      <c r="IA51" s="98"/>
      <c r="IB51" s="98"/>
      <c r="IC51" s="98"/>
      <c r="ID51" s="98"/>
      <c r="IE51" s="98"/>
      <c r="IF51" s="98"/>
      <c r="IG51" s="98"/>
      <c r="IH51" s="98"/>
      <c r="II51" s="98"/>
      <c r="IJ51" s="98"/>
      <c r="IK51" s="98"/>
      <c r="IL51" s="98"/>
      <c r="IM51" s="98"/>
      <c r="IN51" s="98"/>
      <c r="IO51" s="98"/>
      <c r="IP51" s="98"/>
      <c r="IQ51" s="98"/>
      <c r="IR51" s="98"/>
      <c r="IS51" s="98"/>
      <c r="IT51" s="98"/>
      <c r="IU51" s="98"/>
    </row>
    <row r="52" spans="1:255" s="264" customFormat="1" ht="15.75" customHeight="1" thickBot="1" x14ac:dyDescent="0.2">
      <c r="A52" s="297" t="s">
        <v>12</v>
      </c>
      <c r="B52" s="297"/>
      <c r="C52" s="298"/>
      <c r="D52" s="291">
        <f>D21-D26-D35-D51</f>
        <v>-15767.130000000005</v>
      </c>
      <c r="E52" s="291">
        <f>E21-E26-E35-E51</f>
        <v>-7730</v>
      </c>
      <c r="F52" s="291">
        <f>F21-F26-F35-F51</f>
        <v>-1734.6400000000003</v>
      </c>
      <c r="G52" s="291">
        <f>G21-G26-G35-G51</f>
        <v>-4257.4599999999991</v>
      </c>
      <c r="H52" s="299"/>
      <c r="I52" s="299"/>
      <c r="J52" s="200">
        <f>J21-J26-J35-J51</f>
        <v>900</v>
      </c>
      <c r="K52" s="291"/>
      <c r="L52" s="291"/>
      <c r="M52" s="300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8"/>
      <c r="EF52" s="98"/>
      <c r="EG52" s="98"/>
      <c r="EH52" s="98"/>
      <c r="EI52" s="98"/>
      <c r="EJ52" s="98"/>
      <c r="EK52" s="98"/>
      <c r="EL52" s="98"/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/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/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/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/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98"/>
      <c r="ID52" s="98"/>
      <c r="IE52" s="98"/>
      <c r="IF52" s="98"/>
      <c r="IG52" s="98"/>
      <c r="IH52" s="98"/>
      <c r="II52" s="98"/>
      <c r="IJ52" s="98"/>
      <c r="IK52" s="98"/>
      <c r="IL52" s="98"/>
      <c r="IM52" s="98"/>
      <c r="IN52" s="98"/>
      <c r="IO52" s="98"/>
      <c r="IP52" s="98"/>
      <c r="IQ52" s="98"/>
      <c r="IR52" s="98"/>
      <c r="IS52" s="98"/>
      <c r="IT52" s="98"/>
      <c r="IU52" s="98"/>
    </row>
  </sheetData>
  <mergeCells count="3">
    <mergeCell ref="B21:C21"/>
    <mergeCell ref="B26:C26"/>
    <mergeCell ref="B6:C6"/>
  </mergeCells>
  <conditionalFormatting sqref="A6:B6 A7 B11:C12 D16:E18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Budget</vt:lpstr>
      <vt:lpstr>Programs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2021-02-16T21:30:47Z</cp:lastPrinted>
  <dcterms:created xsi:type="dcterms:W3CDTF">2020-12-02T22:47:42Z</dcterms:created>
  <dcterms:modified xsi:type="dcterms:W3CDTF">2021-02-24T23:41:55Z</dcterms:modified>
</cp:coreProperties>
</file>